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11760" tabRatio="837" firstSheet="1" activeTab="4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<sst xmlns="http://schemas.openxmlformats.org/spreadsheetml/2006/main" count="6572" uniqueCount="2952">
  <si>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</si>
  <si>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</si>
  <si>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</si>
  <si>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</si>
  <si>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</si>
  <si>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</si>
  <si>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</si>
  <si>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</si>
  <si>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</si>
  <si>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</si>
  <si>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</si>
  <si>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</si>
  <si>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</si>
  <si>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</si>
  <si>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</si>
  <si>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</si>
  <si>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</si>
  <si>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</si>
  <si>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</si>
  <si>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</si>
  <si>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</si>
  <si>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</si>
  <si>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</si>
  <si>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</si>
  <si>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</si>
  <si>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</si>
  <si>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</si>
  <si>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</si>
  <si>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</si>
  <si>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</si>
  <si>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</si>
  <si>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</si>
  <si>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</si>
  <si>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</si>
  <si>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</si>
  <si>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</si>
  <si>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</si>
  <si>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</si>
  <si>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</si>
  <si>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</si>
  <si>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</si>
  <si>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</si>
  <si>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</si>
  <si>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</si>
  <si>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</si>
  <si>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</si>
  <si>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</si>
  <si>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</si>
  <si>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</si>
  <si>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</si>
  <si>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</si>
  <si>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</si>
  <si>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</si>
  <si>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</si>
  <si>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</si>
  <si>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</si>
  <si>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</si>
  <si>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</si>
  <si>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</si>
  <si>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</si>
  <si>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</si>
  <si>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</si>
  <si>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</si>
  <si>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</si>
  <si>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</si>
  <si>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</si>
  <si>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</si>
  <si>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</si>
  <si>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</si>
  <si>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</si>
  <si>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</si>
  <si>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</si>
  <si>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</si>
  <si>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</si>
  <si>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</si>
  <si>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</si>
  <si>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</si>
  <si>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</si>
  <si>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</si>
  <si>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</si>
  <si>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</si>
  <si>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</si>
  <si>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</si>
  <si>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</si>
  <si>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</si>
  <si>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</si>
  <si>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</si>
  <si>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</si>
  <si>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</si>
  <si>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</si>
  <si>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</si>
  <si>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</si>
  <si>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</si>
  <si>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</si>
  <si>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</si>
  <si>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</si>
  <si>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</si>
  <si>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</si>
  <si>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</si>
  <si>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</si>
  <si>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</si>
  <si>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</si>
  <si>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</si>
  <si>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</si>
  <si>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</si>
  <si>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</si>
  <si>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</si>
  <si>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</si>
  <si>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</si>
  <si>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</si>
  <si>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</si>
  <si>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</si>
  <si>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</si>
  <si>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</si>
  <si>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</si>
  <si>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</si>
  <si>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</si>
  <si>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</si>
  <si>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</si>
  <si>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</si>
  <si>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</si>
  <si>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</si>
  <si>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</si>
  <si>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</si>
  <si>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</si>
  <si>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</si>
  <si>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</si>
  <si>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</si>
  <si>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</si>
  <si>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</si>
  <si>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</si>
  <si>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</si>
  <si>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</si>
  <si>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</si>
  <si>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</si>
  <si>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</si>
  <si>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</si>
  <si>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</si>
  <si>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</si>
  <si>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</si>
  <si>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</si>
  <si>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</si>
  <si>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</si>
  <si>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</si>
  <si>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</si>
  <si>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</si>
  <si>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</si>
  <si>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</si>
  <si>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</si>
  <si>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</si>
  <si>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</si>
  <si>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</si>
  <si>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</si>
  <si>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</si>
  <si>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</si>
  <si>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</si>
  <si>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</si>
  <si>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</si>
  <si>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</si>
  <si>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</si>
  <si>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</si>
  <si>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</si>
  <si>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</si>
  <si>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</si>
  <si>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</si>
  <si>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</si>
  <si>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</si>
  <si>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</si>
  <si>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</si>
  <si>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</si>
  <si>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</si>
  <si>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</si>
  <si>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</si>
  <si>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</si>
  <si>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</si>
  <si>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</si>
  <si>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</si>
  <si>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</si>
  <si>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</si>
  <si>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</si>
  <si>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</si>
  <si>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</si>
  <si>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</si>
  <si>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</si>
  <si>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</si>
  <si>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</si>
  <si>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</si>
  <si>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</si>
  <si>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</si>
  <si>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</si>
  <si>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</si>
  <si>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</si>
  <si>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</si>
  <si>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</si>
  <si>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</si>
  <si>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</si>
  <si>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</si>
  <si>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</si>
  <si>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</si>
  <si>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</si>
  <si>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</si>
  <si>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</si>
  <si>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</si>
  <si>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</si>
  <si>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</si>
  <si>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</si>
  <si>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</si>
  <si>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</si>
  <si>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</si>
  <si>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</si>
  <si>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</si>
  <si>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</si>
  <si>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</si>
  <si>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</si>
  <si>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</si>
  <si>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</si>
  <si>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</si>
  <si>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</si>
  <si>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</si>
  <si>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</si>
  <si>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</si>
  <si>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</si>
  <si>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</si>
  <si>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</si>
  <si>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</si>
  <si>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</si>
  <si>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</si>
  <si>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</si>
  <si>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</si>
  <si>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</si>
  <si>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</si>
  <si>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</si>
  <si>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</si>
  <si>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</si>
  <si>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</si>
  <si>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</si>
  <si>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</si>
  <si>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</si>
  <si>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</si>
  <si>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</si>
  <si>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</si>
  <si>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</si>
  <si>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</si>
  <si>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</si>
  <si>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</si>
  <si>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</si>
  <si>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</si>
  <si>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</si>
  <si>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</si>
  <si>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</si>
  <si>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</si>
  <si>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</si>
  <si>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</si>
  <si>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</si>
  <si>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</si>
  <si>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</si>
  <si>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</si>
  <si>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</si>
  <si>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</si>
  <si>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</si>
  <si>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</si>
  <si>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</si>
  <si>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</si>
  <si>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</si>
  <si>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</si>
  <si>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</si>
  <si>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</si>
  <si>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</si>
  <si>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</si>
  <si>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</si>
  <si>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</si>
  <si>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</si>
  <si>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</si>
  <si>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</si>
  <si>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</si>
  <si>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</si>
  <si>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</si>
  <si>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</si>
  <si>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</si>
  <si>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</si>
  <si>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</si>
  <si>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</si>
  <si>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</si>
  <si>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</si>
  <si>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</si>
  <si>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</si>
  <si>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</si>
  <si>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</si>
  <si>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</si>
  <si>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</si>
  <si>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</si>
  <si>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</si>
  <si>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</si>
  <si>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</si>
  <si>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</si>
  <si>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</si>
  <si>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</si>
  <si>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</si>
  <si>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</si>
  <si>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</si>
  <si>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</si>
  <si>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</si>
  <si>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</si>
  <si>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</si>
  <si>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</si>
  <si>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</si>
  <si>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</si>
  <si>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</si>
  <si>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</si>
  <si>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</si>
  <si>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</si>
  <si>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</si>
  <si>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</si>
  <si>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</si>
  <si>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</si>
  <si>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</si>
  <si>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</si>
  <si>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</si>
  <si>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</si>
  <si>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</si>
  <si>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</si>
  <si>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</si>
  <si>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</si>
  <si>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</si>
  <si>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</si>
  <si>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</si>
  <si>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</si>
  <si>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</si>
  <si>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</si>
  <si>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</si>
  <si>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</si>
  <si>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</si>
  <si>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</si>
  <si>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</si>
  <si>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</si>
  <si>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</si>
  <si>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</si>
  <si>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</si>
  <si>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</si>
  <si>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</si>
  <si>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</si>
  <si>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</si>
  <si>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</si>
  <si>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</si>
  <si>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</si>
  <si>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</si>
  <si>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</si>
  <si>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</si>
  <si>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</si>
  <si>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</si>
  <si>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</si>
  <si>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</si>
  <si>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</si>
  <si>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</si>
  <si>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</si>
  <si>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</si>
  <si>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</si>
  <si>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</si>
  <si>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</si>
  <si>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</si>
  <si>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</si>
  <si>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</si>
  <si>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</si>
  <si>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</si>
  <si>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</si>
  <si>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</si>
  <si>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</si>
  <si>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</si>
  <si>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</si>
  <si>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</si>
  <si>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</si>
  <si>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</si>
  <si>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</si>
  <si>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</si>
  <si>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</si>
  <si>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</si>
  <si>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</si>
  <si>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</si>
  <si>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</si>
  <si>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</si>
  <si>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</si>
  <si>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</si>
  <si>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</si>
  <si>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</si>
  <si>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</si>
  <si>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</si>
  <si>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</si>
  <si>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</si>
  <si>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</si>
  <si>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</si>
  <si>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</si>
  <si>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</si>
  <si>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</si>
  <si>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</si>
  <si>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</si>
  <si>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</si>
  <si>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</si>
  <si>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</si>
  <si>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</si>
  <si>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</si>
  <si>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</si>
  <si>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</si>
  <si>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</si>
  <si>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</si>
  <si>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</si>
  <si>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</si>
  <si>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</si>
  <si>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</si>
  <si>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</si>
  <si>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</si>
  <si>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</si>
  <si>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</si>
  <si>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</si>
  <si>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</si>
  <si>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</si>
  <si>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</si>
  <si>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</si>
  <si>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</si>
  <si>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</si>
  <si>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</si>
  <si>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</si>
  <si>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</si>
  <si>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</si>
  <si>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</si>
  <si>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</si>
  <si>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</si>
  <si>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</si>
  <si>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</si>
  <si>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</si>
  <si>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</si>
  <si>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</si>
  <si>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</si>
  <si>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</si>
  <si>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</si>
  <si>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</si>
  <si>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</si>
  <si>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</si>
  <si>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</si>
  <si>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</si>
  <si>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</si>
  <si>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</si>
  <si>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</si>
  <si>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</si>
  <si>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</si>
  <si>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</si>
  <si>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</si>
  <si>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</si>
  <si>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</si>
  <si>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</si>
  <si>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</si>
  <si>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</si>
  <si>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</si>
  <si>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</si>
  <si>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</si>
  <si>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</si>
  <si>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</si>
  <si>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</si>
  <si>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</si>
  <si>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</si>
  <si>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</si>
  <si>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</si>
  <si>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</si>
  <si>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</si>
  <si>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</si>
  <si>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</si>
  <si>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</si>
  <si>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</si>
  <si>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</si>
  <si>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</si>
  <si>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</si>
  <si>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</si>
  <si>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</si>
  <si>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</si>
  <si>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</si>
  <si>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</si>
  <si>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</si>
  <si>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</si>
  <si>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</si>
  <si>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</si>
  <si>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</si>
  <si>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</si>
  <si>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</si>
  <si>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</si>
  <si>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</si>
  <si>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</si>
  <si>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</si>
  <si>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</si>
  <si>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</si>
  <si>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</si>
  <si>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</si>
  <si>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</si>
  <si>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</si>
  <si>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</si>
  <si>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</si>
  <si>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</si>
  <si>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</si>
  <si>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</si>
  <si>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</si>
  <si>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</si>
  <si>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</si>
  <si>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</si>
  <si>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</si>
  <si>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</si>
  <si>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</si>
  <si>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</si>
  <si>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</si>
  <si>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</si>
  <si>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</si>
  <si>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</si>
  <si>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</si>
  <si>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</si>
  <si>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</si>
  <si>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</si>
  <si>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</si>
  <si>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</si>
  <si>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</si>
  <si>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</si>
  <si>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</si>
  <si>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</si>
  <si>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</si>
  <si>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</si>
  <si>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</si>
  <si>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</si>
  <si>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</si>
  <si>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</si>
  <si>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</si>
  <si>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</si>
  <si>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</si>
  <si>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</si>
  <si>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</si>
  <si>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</si>
  <si>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</si>
  <si>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</si>
  <si>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</si>
  <si>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</si>
  <si>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</si>
  <si>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</si>
  <si>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</si>
  <si>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</si>
  <si>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</si>
  <si>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</si>
  <si>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</si>
  <si>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</si>
  <si>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</si>
  <si>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</si>
  <si>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</si>
  <si>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</si>
  <si>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</si>
  <si>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</si>
  <si>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</si>
  <si>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</si>
  <si>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</si>
  <si>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</si>
  <si>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</si>
  <si>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</si>
  <si>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</si>
  <si>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</si>
  <si>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</si>
  <si>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</si>
  <si>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</si>
  <si>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</si>
  <si>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</si>
  <si>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</si>
  <si>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</si>
  <si>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</si>
  <si>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</si>
  <si>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</si>
  <si>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</si>
  <si>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</si>
  <si>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</si>
  <si>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</si>
  <si>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</si>
  <si>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</si>
  <si>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</si>
  <si>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</si>
  <si>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</si>
  <si>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</si>
  <si>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</si>
  <si>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</si>
  <si>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</si>
  <si>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</si>
  <si>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</si>
  <si>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</si>
  <si>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</si>
  <si>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</si>
  <si>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</si>
  <si>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</si>
  <si>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</si>
  <si>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</si>
  <si>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</si>
  <si>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</si>
  <si>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</si>
  <si>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</si>
  <si>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</si>
  <si>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</si>
  <si>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</si>
  <si>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</si>
  <si>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</si>
  <si>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</si>
  <si>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</si>
  <si>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</si>
  <si>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</si>
  <si>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</si>
  <si>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</si>
  <si>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</si>
  <si>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</si>
  <si>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</si>
  <si>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</si>
  <si>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</si>
  <si>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</si>
  <si>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</si>
  <si>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</si>
  <si>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</si>
  <si>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</si>
  <si>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</si>
  <si>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</si>
  <si>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</si>
  <si>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</si>
  <si>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</si>
  <si>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</si>
  <si>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</si>
  <si>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</si>
  <si>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</si>
  <si>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</si>
  <si>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</si>
  <si>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</si>
  <si>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</si>
  <si>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</si>
  <si>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</si>
  <si>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</si>
  <si>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</si>
  <si>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</si>
  <si>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</si>
  <si>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</si>
  <si>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</si>
  <si>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</si>
  <si>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</si>
  <si>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</si>
  <si>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</si>
  <si>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</si>
  <si>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</si>
  <si>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</si>
  <si>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</si>
  <si>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</si>
  <si>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</si>
  <si>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</si>
  <si>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</si>
  <si>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</si>
  <si>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</si>
  <si>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</si>
  <si>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</si>
  <si>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</si>
  <si>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</si>
  <si>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</si>
  <si>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</si>
  <si>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</si>
  <si>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</si>
  <si>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</si>
  <si>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</si>
  <si>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</si>
  <si>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</si>
  <si>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</si>
  <si>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</si>
  <si>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</si>
  <si>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</si>
  <si>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</si>
  <si>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</si>
  <si>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</si>
  <si>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</si>
  <si>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</si>
  <si>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</si>
  <si>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</si>
  <si>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</si>
  <si>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</si>
  <si>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</si>
  <si>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</si>
  <si>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</si>
  <si>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</si>
  <si>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</si>
  <si>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</si>
  <si>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</si>
  <si>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</si>
  <si>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</si>
  <si>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</si>
  <si>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</si>
  <si>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</si>
  <si>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</si>
  <si>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</si>
  <si>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</si>
  <si>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</si>
  <si>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</si>
  <si>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</si>
  <si>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</si>
  <si>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</si>
  <si>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</si>
  <si>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</si>
  <si>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</si>
  <si>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</si>
  <si>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</si>
  <si>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</si>
  <si>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</si>
  <si>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</si>
  <si>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</si>
  <si>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</si>
  <si>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</si>
  <si>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</si>
  <si>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</si>
  <si>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</si>
  <si>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</si>
  <si>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</si>
  <si>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</si>
  <si>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</si>
  <si>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</si>
  <si>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</si>
  <si>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</si>
  <si>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</si>
  <si>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</si>
  <si>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</si>
  <si>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</si>
  <si>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</si>
  <si>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</si>
  <si>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</si>
  <si>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</si>
  <si>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</si>
  <si>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</si>
  <si>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</si>
  <si>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</si>
  <si>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</si>
  <si>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</si>
  <si>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</si>
  <si>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</si>
  <si>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</si>
  <si>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</si>
  <si>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</si>
  <si>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</si>
  <si>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</si>
  <si>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</si>
  <si>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</si>
  <si>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</si>
  <si>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</si>
  <si>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</si>
  <si>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</si>
  <si>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</si>
  <si>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</si>
  <si>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</si>
  <si>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</si>
  <si>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</si>
  <si>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</si>
  <si>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</si>
  <si>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</si>
  <si>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</si>
  <si>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</si>
  <si>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</si>
  <si>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</si>
  <si>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</si>
  <si>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</si>
  <si>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</si>
  <si>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</si>
  <si>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</si>
  <si>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</si>
  <si>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</si>
  <si>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</si>
  <si>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</si>
  <si>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</si>
  <si>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</si>
  <si>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</si>
  <si>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</si>
  <si>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</si>
  <si>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</si>
  <si>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</si>
  <si>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</si>
  <si>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</si>
  <si>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</si>
  <si>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</si>
  <si>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</si>
  <si>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</si>
  <si>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</si>
  <si>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</si>
  <si>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</si>
  <si>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</si>
  <si>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</si>
  <si>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</si>
  <si>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</si>
  <si>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</si>
  <si>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</si>
  <si>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</si>
  <si>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</si>
  <si>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</si>
  <si>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</si>
  <si>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</si>
  <si>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</si>
  <si>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</si>
  <si>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</si>
  <si>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</si>
  <si>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</si>
  <si>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</si>
  <si>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</si>
  <si>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</si>
  <si>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</si>
  <si>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</si>
  <si>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</si>
  <si>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</si>
  <si>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</si>
  <si>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</si>
  <si>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</si>
  <si>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</si>
  <si>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</si>
  <si>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</si>
  <si>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</si>
  <si>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</si>
  <si>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</si>
  <si>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</si>
  <si>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</si>
  <si>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</si>
  <si>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</si>
  <si>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</si>
  <si>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</si>
  <si>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</si>
  <si>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</si>
  <si>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</si>
  <si>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</si>
  <si>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</si>
  <si>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</si>
  <si>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</si>
  <si>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</si>
  <si>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</si>
  <si>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</si>
  <si>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</si>
  <si>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</si>
  <si>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</si>
  <si>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</si>
  <si>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</si>
  <si>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</si>
  <si>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</si>
  <si>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</si>
  <si>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</si>
  <si>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</si>
  <si>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</si>
  <si>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</si>
  <si>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</si>
  <si>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</si>
  <si>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</si>
  <si>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</si>
  <si>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</si>
  <si>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</si>
  <si>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</si>
  <si>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</si>
  <si>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</si>
  <si>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</si>
  <si>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</si>
  <si>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</si>
  <si>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</si>
  <si>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</si>
  <si>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</si>
  <si>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</si>
  <si>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</si>
  <si>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</si>
  <si>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</si>
  <si>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</si>
  <si>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</si>
  <si>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</si>
  <si>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</si>
  <si>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</si>
  <si>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</si>
  <si>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</si>
  <si>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</si>
  <si>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</si>
  <si>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</si>
  <si>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</si>
  <si>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</si>
  <si>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</si>
  <si>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</si>
  <si>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</si>
  <si>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</si>
  <si>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</si>
  <si>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</si>
  <si>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</si>
  <si>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</si>
  <si>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</si>
  <si>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</si>
  <si>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</si>
  <si>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</si>
  <si>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</si>
  <si>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</si>
  <si>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</si>
  <si>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</si>
  <si>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</si>
  <si>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</si>
  <si>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</si>
  <si>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</si>
  <si>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</si>
  <si>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</si>
  <si>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</si>
  <si>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</si>
  <si>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</si>
  <si>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</si>
  <si>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</si>
  <si>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</si>
  <si>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</si>
  <si>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</si>
  <si>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</si>
  <si>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</si>
  <si>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</si>
  <si>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</si>
  <si>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</si>
  <si>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</si>
  <si>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</si>
  <si>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</si>
  <si>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</si>
  <si>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</si>
  <si>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</si>
  <si>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</si>
  <si>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</si>
  <si>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</si>
  <si>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</si>
  <si>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</si>
  <si>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</si>
  <si>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</si>
  <si>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</si>
  <si>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</si>
  <si>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</si>
  <si>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</si>
  <si>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</si>
  <si>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</si>
  <si>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</si>
  <si>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</si>
  <si>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</si>
  <si>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</si>
  <si>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</si>
  <si>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</si>
  <si>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</si>
  <si>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</si>
  <si>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</si>
  <si>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</si>
  <si>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</si>
  <si>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</si>
  <si>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</si>
  <si>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</si>
  <si>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</si>
  <si>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</si>
  <si>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</si>
  <si>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</si>
  <si>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</si>
  <si>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</si>
  <si>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</si>
  <si>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</si>
  <si>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</si>
  <si>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</si>
  <si>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</si>
  <si>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</si>
  <si>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</si>
  <si>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</si>
  <si>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</si>
  <si>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</si>
  <si>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</si>
  <si>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</si>
  <si>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</si>
  <si>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</si>
  <si>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</si>
  <si>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</si>
  <si>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</si>
  <si>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</si>
  <si>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</si>
  <si>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</si>
  <si>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</si>
  <si>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</si>
  <si>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</si>
  <si>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</si>
  <si>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</si>
  <si>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</si>
  <si>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</si>
  <si>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</si>
  <si>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</si>
  <si>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</si>
  <si>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</si>
  <si>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</si>
  <si>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</si>
  <si>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</si>
  <si>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</si>
  <si>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</si>
  <si>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</si>
  <si>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</si>
  <si>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</si>
  <si>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</si>
  <si>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</si>
  <si>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</si>
  <si>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</si>
  <si>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</si>
  <si>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</si>
  <si>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</si>
  <si>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</si>
  <si>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</si>
  <si>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</si>
  <si>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</si>
  <si>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</si>
  <si>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</si>
  <si>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</si>
  <si>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</si>
  <si>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</si>
  <si>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</si>
  <si>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</si>
  <si>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</si>
  <si>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</si>
  <si>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</si>
  <si>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</si>
  <si>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</si>
  <si>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</si>
  <si>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</si>
  <si>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</si>
  <si>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</si>
  <si>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</si>
  <si>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</si>
  <si>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</si>
  <si>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</si>
  <si>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</si>
  <si>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</si>
  <si>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</si>
  <si>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</si>
  <si>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</si>
  <si>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</si>
  <si>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</si>
  <si>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</si>
  <si>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</si>
  <si>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</si>
  <si>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</si>
  <si>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</si>
  <si>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</si>
  <si>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</si>
  <si>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</si>
  <si>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</si>
  <si>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</si>
  <si>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</si>
  <si>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</si>
  <si>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</si>
  <si>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</si>
  <si>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</si>
  <si>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</si>
  <si>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</si>
  <si>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</si>
  <si>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</si>
  <si>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</si>
  <si>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</si>
  <si>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</si>
  <si>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</si>
  <si>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</si>
  <si>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</si>
  <si>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</si>
  <si>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</si>
  <si>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</si>
  <si>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</si>
  <si>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</si>
  <si>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</si>
  <si>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</si>
  <si>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</si>
  <si>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</si>
  <si>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</si>
  <si>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</si>
  <si>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</si>
  <si>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</si>
  <si>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</si>
  <si>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</si>
  <si>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</si>
  <si>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</si>
  <si>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</si>
  <si>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</si>
  <si>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</si>
  <si>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</si>
  <si>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</si>
  <si>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</si>
  <si>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</si>
  <si>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</si>
  <si>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</si>
  <si>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</si>
  <si>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</si>
  <si>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</si>
  <si>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</si>
  <si>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</si>
  <si>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</si>
  <si>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</si>
  <si>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</si>
  <si>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</si>
  <si>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</si>
  <si>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</si>
  <si>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</si>
  <si>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</si>
  <si>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</si>
  <si>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</si>
  <si>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</si>
  <si>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</si>
  <si>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</si>
  <si>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</si>
  <si>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</si>
  <si>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</si>
  <si>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</si>
  <si>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</si>
  <si>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</si>
  <si>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</si>
  <si>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</si>
  <si>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</si>
  <si>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</si>
  <si>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</si>
  <si>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</si>
  <si>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</si>
  <si>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</si>
  <si>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</si>
  <si>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</si>
  <si>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</si>
  <si>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</si>
  <si>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</si>
  <si>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</si>
  <si>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</si>
  <si>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</si>
  <si>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</si>
  <si>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</si>
  <si>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</si>
  <si>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</si>
  <si>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</si>
  <si>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</si>
  <si>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</si>
  <si>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</si>
  <si>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</si>
  <si>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</si>
  <si>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</si>
  <si>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</si>
  <si>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</si>
  <si>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</si>
  <si>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</si>
  <si>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</si>
  <si>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</si>
  <si>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</si>
  <si>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</si>
  <si>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</si>
  <si>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</si>
  <si>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</si>
  <si>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</si>
  <si>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</si>
  <si>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</si>
  <si>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</si>
  <si>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</si>
  <si>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</si>
  <si>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</si>
  <si>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</si>
  <si>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</si>
  <si>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</si>
  <si>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</si>
  <si>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</si>
  <si>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</si>
  <si>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</si>
  <si>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</si>
  <si>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</si>
  <si>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</si>
  <si>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</si>
  <si>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</si>
  <si>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</si>
  <si>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</si>
  <si>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</si>
  <si>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</si>
  <si>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</si>
  <si>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</si>
  <si>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</si>
  <si>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</si>
  <si>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</si>
  <si>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</si>
  <si>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</si>
  <si>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</si>
  <si>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</si>
  <si>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</si>
  <si>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</si>
  <si>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</si>
  <si>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</si>
  <si>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</si>
  <si>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</si>
  <si>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</si>
  <si>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</si>
  <si>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</si>
  <si>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</si>
  <si>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</si>
  <si>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</si>
  <si>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</si>
  <si>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</si>
  <si>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</si>
  <si>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</si>
  <si>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</si>
  <si>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</si>
  <si>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</si>
  <si>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</si>
  <si>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</si>
  <si>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</si>
  <si>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</si>
  <si>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</si>
  <si>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</si>
  <si>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</si>
  <si>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</si>
  <si>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</si>
  <si>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</si>
  <si>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</si>
  <si>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</si>
  <si>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</si>
  <si>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</si>
  <si>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</si>
  <si>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</si>
  <si>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</si>
  <si>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</si>
  <si>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</si>
  <si>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</si>
  <si>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</si>
  <si>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</si>
  <si>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</si>
  <si>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</si>
  <si>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</si>
  <si>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</si>
  <si>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</si>
  <si>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</si>
  <si>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</si>
  <si>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</si>
  <si>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</si>
  <si>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</si>
  <si>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</si>
  <si>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</si>
  <si>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</si>
  <si>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</si>
  <si>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</si>
  <si>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</si>
  <si>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</si>
  <si>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</si>
  <si>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</si>
  <si>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</si>
  <si>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</si>
  <si>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</si>
  <si>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</si>
  <si>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</si>
  <si>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</si>
  <si>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</si>
  <si>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</si>
  <si>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</si>
  <si>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</si>
  <si>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</si>
  <si>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</si>
  <si>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</si>
  <si>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</si>
  <si>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</si>
  <si>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</si>
  <si>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</si>
  <si>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</si>
  <si>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</si>
  <si>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</si>
  <si>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</si>
  <si>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</si>
  <si>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</si>
  <si>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</si>
  <si>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</si>
  <si>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</si>
  <si>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</si>
  <si>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</si>
  <si>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</si>
  <si>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</si>
  <si>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</si>
  <si>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</si>
  <si>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</si>
  <si>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</si>
  <si>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</si>
  <si>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</si>
  <si>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</si>
  <si>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</si>
  <si>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</si>
  <si>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</si>
  <si>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</si>
  <si>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</si>
  <si>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</si>
  <si>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</si>
  <si>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</si>
  <si>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</si>
  <si>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</si>
  <si>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</si>
  <si>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</si>
  <si>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</si>
  <si>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</si>
  <si>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</si>
  <si>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</si>
  <si>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</si>
  <si>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</si>
  <si>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</si>
  <si>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</si>
  <si>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</si>
  <si>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</si>
  <si>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</si>
  <si>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</si>
  <si>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</si>
  <si>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</si>
  <si>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</si>
  <si>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</si>
  <si>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</si>
  <si>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</si>
  <si>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</si>
  <si>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</si>
  <si>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</si>
  <si>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</si>
  <si>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</si>
  <si>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</si>
  <si>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</si>
  <si>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</si>
  <si>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</si>
  <si>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</si>
  <si>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</si>
  <si>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</si>
  <si>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</si>
  <si>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</si>
  <si>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</si>
  <si>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</si>
  <si>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</si>
  <si>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</si>
  <si>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</si>
  <si>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</si>
  <si>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</si>
  <si>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</si>
  <si>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</si>
  <si>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</si>
  <si>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</si>
  <si>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</si>
  <si>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</si>
  <si>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</si>
  <si>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</si>
  <si>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</si>
  <si>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</si>
  <si>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</si>
  <si>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</si>
  <si>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</si>
  <si>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</si>
  <si>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</si>
  <si>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</si>
  <si>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</si>
  <si>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</si>
  <si>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</si>
  <si>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</si>
  <si>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</si>
  <si>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</si>
  <si>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</si>
  <si>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</si>
  <si>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</si>
  <si>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</si>
  <si>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</si>
  <si>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</si>
  <si>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</si>
  <si>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</si>
  <si>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</si>
  <si>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</si>
  <si>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</si>
  <si>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</si>
  <si>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</si>
  <si>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</si>
  <si>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</si>
  <si>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</si>
  <si>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</si>
  <si>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</si>
  <si>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</si>
  <si>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</si>
  <si>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</si>
  <si>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</si>
  <si>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</si>
  <si>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</si>
  <si>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</si>
  <si>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</si>
  <si>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</si>
  <si>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</si>
  <si>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</si>
  <si>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</si>
  <si>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</si>
  <si>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</si>
  <si>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</si>
  <si>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</si>
  <si>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</si>
  <si>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</si>
  <si>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</si>
  <si>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</si>
  <si>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</si>
  <si>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</si>
  <si>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</si>
  <si>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</si>
  <si>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</si>
  <si>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</si>
  <si>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</si>
  <si>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</si>
  <si>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</si>
  <si>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</si>
  <si>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</si>
  <si>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</si>
  <si>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</si>
  <si>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</si>
  <si>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</si>
  <si>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</si>
  <si>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</si>
  <si>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</si>
  <si>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</si>
  <si>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</si>
  <si>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</si>
  <si>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</si>
  <si>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</si>
  <si>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</si>
  <si>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</si>
  <si>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</si>
  <si>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</si>
  <si>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</si>
  <si>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</si>
  <si>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</si>
  <si>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</si>
  <si>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</si>
  <si>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</si>
  <si>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</si>
  <si>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</si>
  <si>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</si>
  <si>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</si>
  <si>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</si>
  <si>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</si>
  <si>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</si>
  <si>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</si>
  <si>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</si>
  <si>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</si>
  <si>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</si>
  <si>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</si>
  <si>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</si>
  <si>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</si>
  <si>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</si>
  <si>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</si>
  <si>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</si>
  <si>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</si>
  <si>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</si>
  <si>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</si>
  <si>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</si>
  <si>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</si>
  <si>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</si>
  <si>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</si>
  <si>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</si>
  <si>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</si>
  <si>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</si>
  <si>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</si>
  <si>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</si>
  <si>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</si>
  <si>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</si>
  <si>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</si>
  <si>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</si>
  <si>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</si>
  <si>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</si>
  <si>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</si>
  <si>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</si>
  <si>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</si>
  <si>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</si>
  <si>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</si>
  <si>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</si>
  <si>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</si>
  <si>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</si>
  <si>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</si>
  <si>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</si>
  <si>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</si>
  <si>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</si>
  <si>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</si>
  <si>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</si>
  <si>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</si>
  <si>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</si>
  <si>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</si>
  <si>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</si>
  <si>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</si>
  <si>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</si>
  <si>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</si>
  <si>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</si>
  <si>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</si>
  <si>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</si>
  <si>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</si>
  <si>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</si>
  <si>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</si>
  <si>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</si>
  <si>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</si>
  <si>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</si>
  <si>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</si>
  <si>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</si>
  <si>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</si>
  <si>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</si>
  <si>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</si>
  <si>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</si>
  <si>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</si>
  <si>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</si>
  <si>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</si>
  <si>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</si>
  <si>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</si>
  <si>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</si>
  <si>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</si>
  <si>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</si>
  <si>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</si>
  <si>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</si>
  <si>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</si>
  <si>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</si>
  <si>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</si>
  <si>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</si>
  <si>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</si>
  <si>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</si>
  <si>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</si>
  <si>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</si>
  <si>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</si>
  <si>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</si>
  <si>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</si>
  <si>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</si>
  <si>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</si>
  <si>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</si>
  <si>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</si>
  <si>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</si>
  <si>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</si>
  <si>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</si>
  <si>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</si>
  <si>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</si>
  <si>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</si>
  <si>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</si>
  <si>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</si>
  <si>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</si>
  <si>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</si>
  <si>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</si>
  <si>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</si>
  <si>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</si>
  <si>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</si>
  <si>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</si>
  <si>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</si>
  <si>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</si>
  <si>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</si>
  <si>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</si>
  <si>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</si>
  <si>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</si>
  <si>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</si>
  <si>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</si>
  <si>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</si>
  <si>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</si>
  <si>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</si>
  <si>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</si>
  <si>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</si>
  <si>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</si>
  <si>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</si>
  <si>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</si>
  <si>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</si>
  <si>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</si>
  <si>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</si>
  <si>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</si>
  <si>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</si>
  <si>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</si>
  <si>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</si>
  <si>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</si>
  <si>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</si>
  <si>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</si>
  <si>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</si>
  <si>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</si>
  <si>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</si>
  <si>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</si>
  <si>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</si>
  <si>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</si>
  <si>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</si>
  <si>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</si>
  <si>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</si>
  <si>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</si>
  <si>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</si>
  <si>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</si>
  <si>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</si>
  <si>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</si>
  <si>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</si>
  <si>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</si>
  <si>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</si>
  <si>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</si>
  <si>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</si>
  <si>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</si>
  <si>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</si>
  <si>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</si>
  <si>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</si>
  <si>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</si>
  <si>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</si>
  <si>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</si>
  <si>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</si>
  <si>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</si>
  <si>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</si>
  <si>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</si>
  <si>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</si>
  <si>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</si>
  <si>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</si>
  <si>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</si>
  <si>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</si>
  <si>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</si>
  <si>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</si>
  <si>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</si>
  <si>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</si>
  <si>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</si>
  <si>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</si>
  <si>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</si>
  <si>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</si>
  <si>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</si>
  <si>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</si>
  <si>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</si>
  <si>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</si>
  <si>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</si>
  <si>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</si>
  <si>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</si>
  <si>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</si>
  <si>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</si>
  <si>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</si>
  <si>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</si>
  <si>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</si>
  <si>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</si>
  <si>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</si>
  <si>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</si>
  <si>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</si>
  <si>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</si>
  <si>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</si>
  <si>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</si>
  <si>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</si>
  <si>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</si>
  <si>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</si>
  <si>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</si>
  <si>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</si>
  <si>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</si>
  <si>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</si>
  <si>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</si>
  <si>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</si>
  <si>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</si>
  <si>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</si>
  <si>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</si>
  <si>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</si>
  <si>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</si>
  <si>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</si>
  <si>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</si>
  <si>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</si>
  <si>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</si>
  <si>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</si>
  <si>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</si>
  <si>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</si>
  <si>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</si>
  <si>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</si>
  <si>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</si>
  <si>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</si>
  <si>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</si>
  <si>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</si>
  <si>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</si>
  <si>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</si>
  <si>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</si>
  <si>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</si>
  <si>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</si>
  <si>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</si>
  <si>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</si>
  <si>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</si>
  <si>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</si>
  <si>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</si>
  <si>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</si>
  <si>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</si>
  <si>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</si>
  <si>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</si>
  <si>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</si>
  <si>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</si>
  <si>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</si>
  <si>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</si>
  <si>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</si>
  <si>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</si>
  <si>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</si>
  <si>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</si>
  <si>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</si>
  <si>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</si>
  <si>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</si>
  <si>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</si>
  <si>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</si>
  <si>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</si>
  <si>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</si>
  <si>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</si>
  <si>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</si>
  <si>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</si>
  <si>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</si>
  <si>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</si>
  <si>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</si>
  <si>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</si>
  <si>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</si>
  <si>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</si>
  <si>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</si>
  <si>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</si>
  <si>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</si>
  <si>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</si>
  <si>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</si>
  <si>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</si>
  <si>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</si>
  <si>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</si>
  <si>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</si>
  <si>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</si>
  <si>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</si>
  <si>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</si>
  <si>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</si>
  <si>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</si>
  <si>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</si>
  <si>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</si>
  <si>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</si>
  <si>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</si>
  <si>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</si>
  <si>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</si>
  <si>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</si>
  <si>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</si>
  <si>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</si>
  <si>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</si>
  <si>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</si>
  <si>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</si>
  <si>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</si>
  <si>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</si>
  <si>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</si>
  <si>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</si>
  <si>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</si>
  <si>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</si>
  <si>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</si>
  <si>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</si>
  <si>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</si>
  <si>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</si>
  <si>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</si>
  <si>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</si>
  <si>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</si>
  <si>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</si>
  <si>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</si>
  <si>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</si>
  <si>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</si>
  <si>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</si>
  <si>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</si>
  <si>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</si>
  <si>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</si>
  <si>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</si>
  <si>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</si>
  <si>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</si>
  <si>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</si>
  <si>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</si>
  <si>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</si>
  <si>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</si>
  <si>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</si>
  <si>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</si>
  <si>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</si>
  <si>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</si>
  <si>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</si>
  <si>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</si>
  <si>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</si>
  <si>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</si>
  <si>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</si>
  <si>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</si>
  <si>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</si>
  <si>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</si>
  <si>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</si>
  <si>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</si>
  <si>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</si>
  <si>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</si>
  <si>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</si>
  <si>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</si>
  <si>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</si>
  <si>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</si>
  <si>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</si>
  <si>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</si>
  <si>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</si>
  <si>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</si>
  <si>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</si>
  <si>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</si>
  <si>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</si>
  <si>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</si>
  <si>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</si>
  <si>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</si>
  <si>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</si>
  <si>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</si>
  <si>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</si>
  <si>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</si>
  <si>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</si>
  <si>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</si>
  <si>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</si>
  <si>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</si>
  <si>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</si>
  <si>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</si>
  <si>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</si>
  <si>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</si>
  <si>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</si>
  <si>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</si>
  <si>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</si>
  <si>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</si>
  <si>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</si>
  <si>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</si>
  <si>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</si>
  <si>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</si>
  <si>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</si>
  <si>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</si>
  <si>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</si>
  <si>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</si>
  <si>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</si>
  <si>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</si>
  <si>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</si>
  <si>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</si>
  <si>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</si>
  <si>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</si>
  <si>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</si>
  <si>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</si>
  <si>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</si>
  <si>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</si>
  <si>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</si>
  <si>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</si>
  <si>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</si>
  <si>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</si>
  <si>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</si>
  <si>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</si>
  <si>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</si>
  <si>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</si>
  <si>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</si>
  <si>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</si>
  <si>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</si>
  <si>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</si>
  <si>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</si>
  <si>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</si>
  <si>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</si>
  <si>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</si>
  <si>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</si>
  <si>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</si>
  <si>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</si>
  <si>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</si>
  <si>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</si>
  <si>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</si>
  <si>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</si>
  <si>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</si>
  <si>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</si>
  <si>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</si>
  <si>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</si>
  <si>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</si>
  <si>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</si>
  <si>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</si>
  <si>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</si>
  <si>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</si>
  <si>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</si>
  <si>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</si>
  <si>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</si>
  <si>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</si>
  <si>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</si>
  <si>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</si>
  <si>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</si>
  <si>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</si>
  <si>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</si>
  <si>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</si>
  <si>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</si>
  <si>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</si>
  <si>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</si>
  <si>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</si>
  <si>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</si>
  <si>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</si>
  <si>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</si>
  <si>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</si>
  <si>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</si>
  <si>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</si>
  <si>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</si>
  <si>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</si>
  <si>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</si>
  <si>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</si>
  <si>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</si>
  <si>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</si>
  <si>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</si>
  <si>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</si>
  <si>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</si>
  <si>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</si>
  <si>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</si>
  <si>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</si>
  <si>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</si>
  <si>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</si>
  <si>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</si>
  <si>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</si>
  <si>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</si>
  <si>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</si>
  <si>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</si>
  <si>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</si>
  <si>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</si>
  <si>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</si>
  <si>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</si>
  <si>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</si>
  <si>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</si>
  <si>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</si>
  <si>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</si>
  <si>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</si>
  <si>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</si>
  <si>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</si>
  <si>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</si>
  <si>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</si>
  <si>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</si>
  <si>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</si>
  <si>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</si>
  <si>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</si>
  <si>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</si>
  <si>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</si>
  <si>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</si>
  <si>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</si>
  <si>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</si>
  <si>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</si>
  <si>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</si>
  <si>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</si>
  <si>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</si>
  <si>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</si>
  <si>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</si>
  <si>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</si>
  <si>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</si>
  <si>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</si>
  <si>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</si>
  <si>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</si>
  <si>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</si>
  <si>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</si>
  <si>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</si>
  <si>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</si>
  <si>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</si>
  <si>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</si>
  <si>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</si>
  <si>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</si>
  <si>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</si>
  <si>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</si>
  <si>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</si>
  <si>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</si>
  <si>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</si>
  <si>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</si>
  <si>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</si>
  <si>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</si>
  <si>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</si>
  <si>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</si>
  <si>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</si>
  <si>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</si>
  <si>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</si>
  <si>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</si>
  <si>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</si>
  <si>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</si>
  <si>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</si>
  <si>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</si>
  <si>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</si>
  <si>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</si>
  <si>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</si>
  <si>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</si>
  <si>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</si>
  <si>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</si>
  <si>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</si>
  <si>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</si>
  <si>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</si>
  <si>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</si>
  <si>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</si>
  <si>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</si>
  <si>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</si>
  <si>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</si>
  <si>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</si>
  <si>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</si>
  <si>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</si>
  <si>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</si>
  <si>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</si>
  <si>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</si>
  <si>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</si>
  <si>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</si>
  <si>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</si>
  <si>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</si>
  <si>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</si>
  <si>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</si>
  <si>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</si>
  <si>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</si>
  <si>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</si>
  <si>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</si>
  <si>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</si>
  <si>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</si>
  <si>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</si>
  <si>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</si>
  <si>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</si>
  <si>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</si>
  <si>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</si>
  <si>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</si>
  <si>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</si>
  <si>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</si>
  <si>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</si>
  <si>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</si>
  <si>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</si>
  <si>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</si>
  <si>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</si>
  <si>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</si>
  <si>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</si>
  <si>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</si>
  <si>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</si>
  <si>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</si>
  <si>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</si>
  <si>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</si>
  <si>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</si>
  <si>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</si>
  <si>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</si>
  <si>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</si>
  <si>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</si>
  <si>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</si>
  <si>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</si>
  <si>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</si>
  <si>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</si>
  <si>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</si>
  <si>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</si>
  <si>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</si>
  <si>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</si>
  <si>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</si>
  <si>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</si>
  <si>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</si>
  <si>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</si>
  <si>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</si>
  <si>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</si>
  <si>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</si>
  <si>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</si>
  <si>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</si>
  <si>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</si>
  <si>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</si>
  <si>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</si>
  <si>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</si>
  <si>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</si>
  <si>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</si>
  <si>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</si>
  <si>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</si>
  <si>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</si>
  <si>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</si>
  <si>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</si>
  <si>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</si>
  <si>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</si>
  <si>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</si>
  <si>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</si>
  <si>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</si>
  <si>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</si>
  <si>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</si>
  <si>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</si>
  <si>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</si>
  <si>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</si>
  <si>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</si>
  <si>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</si>
  <si>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</si>
  <si>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</si>
  <si>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</si>
  <si>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</si>
  <si>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</si>
  <si>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</si>
  <si>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</si>
  <si>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</si>
  <si>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</si>
  <si>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</si>
  <si>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</si>
  <si>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</si>
  <si>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</si>
  <si>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</si>
  <si>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</si>
  <si>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</si>
  <si>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</si>
  <si>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</si>
  <si>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</si>
  <si>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</si>
  <si>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</si>
  <si>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</si>
  <si>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</si>
  <si>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</si>
  <si>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</si>
  <si>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</si>
  <si>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</si>
  <si>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</si>
  <si>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</si>
  <si>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</si>
  <si>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</si>
  <si>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</si>
  <si>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</si>
  <si>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</si>
  <si>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</si>
  <si>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</si>
  <si>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</si>
  <si>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</si>
  <si>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</si>
  <si>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</si>
  <si>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</si>
  <si>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</si>
  <si>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</si>
  <si>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</si>
  <si>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</si>
  <si>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</si>
  <si>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</si>
  <si>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</si>
  <si>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</si>
  <si>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</si>
  <si>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</si>
  <si>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</si>
  <si>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</si>
  <si>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</si>
  <si>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</si>
  <si>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</si>
  <si>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</si>
  <si>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</si>
  <si>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</si>
  <si>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</si>
  <si>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</si>
  <si>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</si>
  <si>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</si>
  <si>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</si>
  <si>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</si>
  <si>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</si>
  <si>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</si>
  <si>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</si>
  <si>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</si>
  <si>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</si>
  <si>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</si>
  <si>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</si>
  <si>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</si>
  <si>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</si>
  <si>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</si>
  <si>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</si>
  <si>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</si>
  <si>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</si>
  <si>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</si>
  <si>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</si>
  <si>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</si>
  <si>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</si>
  <si>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</si>
  <si>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</si>
  <si>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</si>
  <si>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</si>
  <si>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</si>
  <si>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</si>
  <si>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</si>
  <si>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</si>
  <si>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</si>
  <si>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</si>
  <si>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</si>
  <si>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</si>
  <si>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</si>
  <si>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</si>
  <si>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</si>
  <si>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</si>
  <si>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</si>
  <si>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</si>
  <si>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</si>
  <si>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</si>
  <si>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</si>
  <si>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</si>
  <si>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</si>
  <si>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</si>
  <si>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</si>
  <si>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</si>
  <si>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</si>
  <si>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</si>
  <si>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</si>
  <si>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</si>
  <si>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</si>
  <si>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</si>
  <si>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</si>
  <si>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</si>
  <si>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</si>
  <si>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</si>
  <si>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</si>
  <si>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</si>
  <si>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</si>
  <si>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</si>
  <si>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</si>
  <si>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</si>
  <si>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</si>
  <si>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</si>
  <si>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</si>
  <si>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</si>
  <si>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</si>
  <si>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</si>
  <si>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</si>
  <si>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</si>
  <si>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</si>
  <si>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</si>
  <si>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</si>
  <si>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</si>
  <si>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</si>
  <si>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</si>
  <si>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</si>
  <si>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</si>
  <si>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</si>
  <si>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</si>
  <si>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</si>
  <si>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</si>
  <si>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</si>
  <si>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</si>
  <si>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</si>
  <si>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</si>
  <si>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</si>
  <si>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</si>
  <si>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</si>
  <si>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</si>
  <si>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</si>
  <si>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</si>
  <si>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</si>
  <si>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</si>
  <si>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</si>
  <si>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</si>
  <si>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</si>
  <si>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</si>
  <si>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</si>
  <si>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</si>
  <si>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</si>
  <si>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</si>
  <si>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</si>
  <si>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</si>
  <si>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</si>
  <si>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</si>
  <si>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</si>
  <si>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</si>
  <si>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</si>
  <si>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</si>
  <si>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</si>
  <si>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</si>
  <si>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</si>
  <si>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</si>
  <si>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</si>
  <si>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</si>
  <si>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</si>
  <si>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</si>
  <si>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</si>
  <si>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</si>
  <si>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</si>
  <si>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</si>
  <si>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</si>
  <si>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</si>
  <si>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</si>
  <si>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</si>
  <si>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</si>
  <si>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</si>
  <si>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</si>
  <si>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</si>
  <si>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</si>
  <si>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</si>
  <si>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</si>
  <si>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</si>
  <si>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</si>
  <si>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</si>
  <si>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</si>
  <si>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</si>
  <si>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</si>
  <si>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</si>
  <si>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</si>
  <si>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</si>
  <si>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</si>
  <si>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</si>
  <si>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</si>
  <si>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</si>
  <si>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</si>
  <si>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</si>
  <si>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</si>
  <si>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</si>
  <si>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</si>
  <si>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</si>
  <si>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</si>
  <si>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</si>
  <si>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</si>
  <si>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</si>
  <si>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</si>
  <si>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</si>
  <si>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</si>
  <si>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</si>
  <si>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</si>
  <si>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</si>
  <si>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</si>
  <si>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</si>
  <si>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</si>
  <si>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</si>
  <si>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</si>
  <si>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</si>
  <si>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</si>
  <si>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</si>
  <si>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</si>
  <si>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</si>
  <si>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</si>
  <si>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</si>
  <si>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</si>
  <si>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</si>
  <si>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</si>
  <si>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</si>
  <si>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</si>
  <si>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</si>
  <si>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</si>
  <si>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</si>
  <si>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</si>
  <si>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</si>
  <si>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</si>
  <si>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</si>
  <si>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</si>
  <si>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</si>
  <si>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</si>
  <si>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</si>
  <si>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</si>
  <si>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</si>
  <si>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</si>
  <si>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</si>
  <si>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</si>
  <si>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</si>
  <si>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</si>
  <si>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</si>
  <si>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</si>
  <si>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</si>
  <si>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</si>
  <si>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</si>
  <si>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</si>
  <si>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</si>
  <si>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</si>
  <si>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</si>
  <si>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</si>
  <si>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</si>
  <si>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</si>
  <si>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</si>
  <si>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</si>
  <si>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</si>
  <si>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</si>
  <si>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</si>
  <si>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</si>
  <si>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</si>
  <si>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</si>
  <si>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</si>
  <si>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</si>
  <si>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</si>
  <si>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</si>
  <si>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</si>
  <si>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</si>
  <si>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</si>
  <si>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</si>
  <si>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</si>
  <si>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</si>
  <si>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</si>
  <si>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</si>
  <si>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</si>
  <si>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</si>
  <si>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</si>
  <si>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</si>
  <si>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</si>
  <si>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</si>
  <si>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</si>
  <si>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</si>
  <si>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</si>
  <si>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</si>
  <si>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</si>
  <si>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</si>
  <si>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</si>
  <si>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</si>
  <si>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</si>
  <si>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</si>
  <si>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</si>
  <si>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</si>
  <si>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</si>
  <si>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</si>
  <si>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</si>
  <si>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</si>
  <si>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</si>
  <si>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</si>
  <si>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</si>
  <si>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</si>
  <si>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</si>
  <si>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</si>
  <si>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</si>
  <si>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</si>
  <si>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</si>
  <si>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</si>
  <si>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</si>
  <si>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</si>
  <si>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</si>
  <si>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</si>
  <si>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</si>
  <si>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</si>
  <si>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</si>
  <si>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</si>
  <si>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</si>
  <si>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</si>
  <si>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</si>
  <si>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</si>
  <si>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</si>
  <si>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</si>
  <si>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</si>
  <si>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</si>
  <si>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</si>
  <si>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</si>
  <si>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</si>
  <si>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</si>
  <si>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</si>
  <si>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</si>
  <si>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</si>
  <si>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</si>
  <si>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</si>
  <si>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</si>
  <si>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</si>
  <si>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</si>
  <si>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</si>
  <si>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</si>
  <si>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</si>
  <si>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</si>
  <si>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</si>
  <si>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</si>
  <si>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</si>
  <si>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</si>
  <si>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</si>
  <si>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</si>
  <si>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</si>
  <si>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</si>
  <si>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</si>
  <si>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</si>
  <si>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</si>
  <si>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</si>
  <si>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</si>
  <si>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</si>
  <si>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</si>
  <si>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</si>
  <si>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</si>
  <si>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</si>
  <si>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</si>
  <si>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</si>
  <si>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</si>
  <si>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</si>
  <si>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</si>
  <si>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</si>
  <si>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</si>
  <si>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</si>
  <si>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</si>
  <si>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</si>
  <si>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</si>
  <si>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</si>
  <si>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</si>
  <si>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</si>
  <si>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</si>
  <si>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</si>
  <si>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</si>
  <si>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</si>
  <si>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</si>
  <si>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</si>
  <si>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</si>
  <si>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</si>
  <si>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</si>
  <si>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</si>
  <si>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</si>
  <si>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</si>
  <si>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</si>
  <si>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</si>
  <si>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</si>
  <si>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</si>
  <si>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</si>
  <si>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</si>
  <si>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</si>
  <si>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</si>
  <si>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</si>
  <si>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</si>
  <si>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</si>
  <si>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</si>
  <si>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</si>
  <si>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</si>
  <si>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</si>
  <si>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</si>
  <si>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</si>
  <si>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</si>
  <si>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</si>
  <si>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</si>
  <si>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</si>
  <si>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</si>
  <si>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</si>
  <si>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</si>
  <si>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</si>
  <si>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</si>
  <si>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</si>
  <si>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</si>
  <si>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</si>
  <si>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</si>
  <si>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</si>
  <si>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</si>
  <si>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</si>
  <si>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</si>
  <si>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</si>
  <si>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</si>
  <si>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</si>
  <si>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</si>
  <si>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</si>
  <si>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</si>
  <si>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</si>
  <si>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</si>
  <si>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</si>
  <si>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</si>
  <si>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</si>
  <si>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</si>
  <si>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</si>
  <si>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</si>
  <si>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</si>
  <si>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</si>
  <si>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</si>
  <si>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</si>
  <si>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</si>
  <si>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</si>
  <si>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</si>
  <si>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</si>
  <si>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</si>
  <si>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</si>
  <si>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</si>
  <si>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</si>
  <si>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</si>
  <si>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</si>
  <si>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</si>
  <si>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</si>
  <si>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</si>
  <si>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</si>
  <si>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</si>
  <si>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</si>
  <si>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</si>
  <si>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</si>
  <si>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</si>
  <si>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</si>
  <si>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</si>
  <si>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</si>
  <si>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</si>
  <si>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</si>
  <si>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</si>
  <si>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</si>
  <si>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</si>
  <si>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</si>
  <si>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</si>
  <si>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</si>
  <si>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</si>
  <si>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</si>
  <si>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</si>
  <si>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</si>
  <si>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</si>
  <si>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</si>
  <si>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</si>
  <si>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</si>
  <si>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</si>
  <si>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</si>
  <si>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</si>
  <si>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</si>
  <si>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</si>
  <si>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</si>
  <si>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</si>
  <si>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</si>
  <si>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</si>
  <si>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</si>
  <si>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</si>
  <si>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</si>
  <si>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</si>
  <si>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</si>
  <si>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</si>
  <si>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</si>
  <si>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</si>
  <si>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</si>
  <si>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</si>
  <si>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</si>
  <si>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</si>
  <si>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</si>
  <si>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</si>
  <si>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</si>
  <si>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</si>
  <si>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</si>
  <si>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</si>
  <si>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</si>
  <si>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</si>
  <si>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</si>
  <si>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</si>
  <si>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</si>
  <si>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</si>
  <si>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</si>
  <si>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</si>
  <si>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</si>
  <si>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</si>
  <si>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</si>
  <si>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</si>
  <si>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</si>
  <si>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</si>
  <si>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</si>
  <si>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</si>
  <si>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</si>
  <si>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</si>
  <si>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</si>
  <si>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</si>
  <si>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</si>
  <si>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</si>
  <si>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</si>
  <si>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</si>
  <si>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</si>
  <si>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</si>
  <si>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</si>
  <si>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</si>
  <si>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</si>
  <si>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</si>
  <si>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</si>
  <si>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</si>
  <si>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</si>
  <si>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</si>
  <si>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</si>
  <si>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</si>
  <si>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</si>
  <si>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</si>
  <si>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</si>
  <si>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</si>
  <si>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</si>
  <si>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</si>
  <si>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</si>
  <si>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</si>
  <si>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</si>
  <si>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</si>
  <si>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</si>
  <si>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</si>
  <si>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</si>
  <si>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</si>
  <si>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</si>
  <si>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</si>
  <si>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</si>
  <si>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</si>
  <si>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</si>
  <si>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</si>
  <si>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</si>
  <si>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</si>
  <si>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</si>
  <si>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</si>
  <si>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</si>
  <si>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</si>
  <si>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</si>
  <si>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</si>
  <si>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</si>
  <si>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</si>
  <si>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</si>
  <si>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</si>
  <si>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</si>
  <si>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</si>
  <si>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</si>
  <si>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</si>
  <si>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</si>
  <si>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</si>
  <si>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</si>
  <si>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</si>
  <si>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</si>
  <si>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</si>
  <si>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</si>
  <si>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</si>
  <si>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</si>
  <si>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</si>
  <si>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</si>
  <si>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</si>
  <si>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</si>
  <si>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</si>
  <si>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</si>
  <si>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</si>
  <si>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</si>
  <si>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</si>
  <si>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</si>
  <si>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</si>
  <si>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</si>
  <si>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</si>
  <si>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</si>
  <si>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</si>
  <si>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</si>
  <si>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</si>
  <si>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</si>
  <si>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</si>
  <si>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</si>
  <si>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</si>
  <si>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</si>
  <si>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</si>
  <si>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</si>
  <si>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</si>
  <si>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</si>
  <si>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</si>
  <si>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</si>
  <si>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</si>
  <si>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</si>
  <si>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</si>
  <si>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</si>
  <si>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</si>
  <si>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</si>
  <si>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</si>
  <si>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</si>
  <si>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</si>
  <si>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</si>
  <si>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</si>
  <si>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</si>
  <si>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</si>
  <si>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</si>
  <si>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</si>
  <si>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</si>
  <si>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</si>
  <si>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</si>
  <si>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</si>
  <si>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</si>
  <si>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</si>
  <si>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</si>
  <si>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</si>
  <si>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</si>
  <si>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</si>
  <si>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</si>
  <si>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</si>
  <si>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</si>
  <si>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</si>
  <si>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</si>
  <si>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</si>
  <si>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</si>
  <si>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</si>
  <si>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</si>
  <si>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</si>
  <si>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</si>
  <si>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</si>
  <si>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</si>
  <si>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</si>
  <si>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</si>
  <si>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</si>
  <si>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</si>
  <si>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</si>
  <si>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</si>
  <si>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</si>
  <si>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</si>
  <si>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</si>
  <si>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</si>
  <si>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</si>
  <si>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</si>
  <si>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</si>
  <si>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</si>
  <si>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</si>
  <si>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</si>
  <si>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</si>
  <si>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</si>
  <si>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</si>
  <si>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</si>
  <si>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</si>
  <si>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</si>
  <si>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</si>
  <si>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</si>
  <si>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</si>
  <si>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</si>
  <si>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</si>
  <si>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</si>
  <si>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</si>
  <si>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</si>
  <si>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</si>
  <si>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</si>
  <si>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</si>
  <si>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</si>
  <si>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</si>
  <si>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</si>
  <si>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</si>
  <si>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</si>
  <si>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</si>
  <si>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</si>
  <si>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</si>
  <si>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</si>
  <si>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</si>
  <si>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</si>
  <si>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</si>
  <si>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</si>
  <si>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</si>
  <si>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</si>
  <si>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</si>
  <si>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</si>
  <si>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</si>
  <si>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</si>
  <si>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</si>
  <si>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</si>
  <si>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</si>
  <si>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</si>
  <si>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</si>
  <si>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</si>
  <si>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</si>
  <si>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</si>
  <si>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</si>
  <si>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</si>
  <si>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</si>
  <si>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</si>
  <si>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</si>
  <si>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</si>
  <si>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</si>
  <si>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</si>
  <si>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</si>
  <si>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</si>
  <si>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</si>
  <si>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</si>
  <si>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</si>
  <si>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</si>
  <si>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</si>
  <si>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</si>
  <si>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</si>
  <si>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</si>
  <si>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</si>
  <si>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</si>
  <si>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</si>
  <si>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</si>
  <si>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</si>
  <si>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</si>
  <si>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</si>
  <si>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</si>
  <si>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</si>
  <si>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</si>
  <si>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</si>
  <si>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</si>
  <si>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</si>
  <si>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</si>
  <si>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</si>
  <si>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</si>
  <si>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</si>
  <si>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</si>
  <si>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</si>
  <si>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</si>
  <si>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</si>
  <si>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</si>
  <si>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</si>
  <si>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</si>
  <si>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</si>
  <si>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</si>
  <si>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</si>
  <si>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</si>
  <si>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</si>
  <si>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</si>
  <si>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</si>
  <si>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</si>
  <si>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</si>
  <si>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</si>
  <si>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</si>
  <si>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</si>
  <si>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</si>
  <si>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</si>
  <si>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</si>
  <si>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</si>
  <si>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</si>
  <si>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</si>
  <si>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</si>
  <si>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</si>
  <si>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</si>
  <si>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</si>
  <si>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</si>
  <si>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</si>
  <si>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</si>
  <si>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</si>
  <si>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</si>
  <si>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</si>
  <si>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</si>
  <si>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</si>
  <si>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</si>
  <si>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</si>
  <si>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</si>
  <si>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</si>
  <si>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</si>
  <si>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</si>
  <si>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</si>
  <si>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</si>
  <si>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</si>
  <si>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</si>
  <si>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</si>
  <si>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</si>
  <si>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</si>
  <si>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</si>
  <si>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</si>
  <si>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</si>
  <si>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</si>
  <si>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</si>
  <si>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</si>
  <si>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</si>
  <si>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</si>
  <si>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</si>
  <si>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</si>
  <si>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</si>
  <si>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</si>
  <si>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</si>
  <si>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</si>
  <si>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</si>
  <si>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</si>
  <si>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</si>
  <si>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</si>
  <si>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</si>
  <si>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</si>
  <si>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</si>
  <si>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</si>
  <si>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</si>
  <si>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</si>
  <si>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</si>
  <si>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</si>
  <si>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</si>
  <si>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</si>
  <si>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</si>
  <si>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</si>
  <si>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</si>
  <si>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</si>
  <si>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</si>
  <si>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</si>
  <si>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</si>
  <si>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</si>
  <si>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</si>
  <si>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</si>
  <si>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</si>
  <si>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</si>
  <si>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</si>
  <si>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</si>
  <si>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</si>
  <si>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</si>
  <si>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</si>
  <si>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</si>
  <si>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</si>
  <si>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</si>
  <si>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</si>
  <si>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</si>
  <si>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</si>
  <si>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</si>
  <si>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</si>
  <si>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</si>
  <si>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</si>
  <si>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</si>
  <si>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</si>
  <si>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</si>
  <si>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</si>
  <si>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</si>
  <si>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</si>
  <si>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</si>
  <si>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</si>
  <si>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</si>
  <si>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</si>
  <si>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</si>
  <si>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</si>
  <si>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</si>
  <si>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</si>
  <si>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</si>
  <si>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</si>
  <si>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</si>
  <si>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</si>
  <si>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</si>
  <si>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</si>
  <si>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</si>
  <si>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</si>
  <si>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</si>
  <si>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</si>
  <si>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</si>
  <si>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</si>
  <si>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</si>
  <si>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</si>
  <si>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</si>
  <si>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</si>
  <si>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</si>
  <si>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</si>
  <si>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</si>
  <si>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</si>
  <si>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</si>
  <si>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</si>
  <si>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</si>
  <si>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</si>
  <si>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</si>
  <si>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</si>
  <si>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</si>
  <si>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</si>
  <si>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</si>
  <si>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</si>
  <si>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</si>
  <si>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</si>
  <si>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</si>
  <si>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</si>
  <si>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</si>
  <si>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</si>
  <si>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</si>
  <si>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</si>
  <si>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</si>
  <si>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</si>
  <si>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</si>
  <si>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</si>
  <si>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</si>
  <si>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</si>
  <si>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</si>
  <si>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</si>
  <si>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</si>
  <si>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</si>
  <si>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</si>
  <si>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</si>
  <si>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</si>
  <si>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</si>
  <si>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</si>
  <si>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Gmina Sulmierzyce</t>
  </si>
  <si>
    <t>ul. Urzędowa 1 98-338 Sulmierzyce</t>
  </si>
  <si>
    <t>590648184</t>
  </si>
  <si>
    <t>Ewa Bęczkowska- Skarbnik Gminy</t>
  </si>
  <si>
    <t>44 684 60 54 wew 122</t>
  </si>
  <si>
    <t>Gabriel Orzeszek -Wójt Gminy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</si>
</sst>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2018-02-15a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100908200</v>
      </c>
      <c r="B2" s="171" t="str">
        <f aca="true" t="shared" si="1" ref="B2:B17">+TEXT(WKOD,"00")</f>
        <v>10</v>
      </c>
      <c r="C2" s="171" t="str">
        <f aca="true" t="shared" si="2" ref="C2:C17">+TEXT(PK,"00")</f>
        <v>09</v>
      </c>
      <c r="D2" s="171" t="str">
        <f aca="true" t="shared" si="3" ref="D2:D17">+TEXT(GK,"00")</f>
        <v>08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2018</v>
      </c>
      <c r="H2">
        <f aca="true" t="shared" si="6" ref="H2:H17">+KWARTAL</f>
        <v>3</v>
      </c>
      <c r="I2">
        <v>0</v>
      </c>
      <c r="L2">
        <v>0</v>
      </c>
      <c r="M2">
        <v>0</v>
      </c>
    </row>
    <row r="3" spans="1:13" ht="12.75">
      <c r="A3" s="171" t="str">
        <f t="shared" si="0"/>
        <v>100908200</v>
      </c>
      <c r="B3" s="171" t="str">
        <f t="shared" si="1"/>
        <v>10</v>
      </c>
      <c r="C3" s="171" t="str">
        <f t="shared" si="2"/>
        <v>09</v>
      </c>
      <c r="D3" s="171" t="str">
        <f t="shared" si="3"/>
        <v>08</v>
      </c>
      <c r="E3" s="171" t="str">
        <f t="shared" si="4"/>
        <v>2</v>
      </c>
      <c r="F3" s="171">
        <v>20</v>
      </c>
      <c r="G3">
        <f t="shared" si="5"/>
        <v>2018</v>
      </c>
      <c r="H3">
        <f t="shared" si="6"/>
        <v>3</v>
      </c>
      <c r="I3">
        <v>0</v>
      </c>
      <c r="L3">
        <v>0</v>
      </c>
      <c r="M3">
        <v>0</v>
      </c>
    </row>
    <row r="4" spans="1:13" ht="12.75">
      <c r="A4" s="171" t="str">
        <f t="shared" si="0"/>
        <v>100908200</v>
      </c>
      <c r="B4" s="171" t="str">
        <f t="shared" si="1"/>
        <v>10</v>
      </c>
      <c r="C4" s="171" t="str">
        <f t="shared" si="2"/>
        <v>09</v>
      </c>
      <c r="D4" s="171" t="str">
        <f t="shared" si="3"/>
        <v>08</v>
      </c>
      <c r="E4" s="171" t="str">
        <f t="shared" si="4"/>
        <v>2</v>
      </c>
      <c r="F4" s="171">
        <v>31</v>
      </c>
      <c r="G4">
        <f t="shared" si="5"/>
        <v>2018</v>
      </c>
      <c r="H4">
        <f t="shared" si="6"/>
        <v>3</v>
      </c>
      <c r="I4">
        <v>0</v>
      </c>
      <c r="L4">
        <v>0</v>
      </c>
      <c r="M4">
        <v>0</v>
      </c>
    </row>
    <row r="5" spans="1:13" ht="12.75">
      <c r="A5" s="171" t="str">
        <f t="shared" si="0"/>
        <v>100908200</v>
      </c>
      <c r="B5" s="171" t="str">
        <f t="shared" si="1"/>
        <v>10</v>
      </c>
      <c r="C5" s="171" t="str">
        <f t="shared" si="2"/>
        <v>09</v>
      </c>
      <c r="D5" s="171" t="str">
        <f t="shared" si="3"/>
        <v>08</v>
      </c>
      <c r="E5" s="171" t="str">
        <f t="shared" si="4"/>
        <v>2</v>
      </c>
      <c r="F5" s="171">
        <v>41</v>
      </c>
      <c r="G5">
        <f t="shared" si="5"/>
        <v>2018</v>
      </c>
      <c r="H5">
        <f t="shared" si="6"/>
        <v>3</v>
      </c>
      <c r="I5">
        <v>0</v>
      </c>
      <c r="L5">
        <v>0</v>
      </c>
      <c r="M5">
        <v>0</v>
      </c>
    </row>
    <row r="6" spans="1:13" ht="12.75">
      <c r="A6" s="171" t="str">
        <f t="shared" si="0"/>
        <v>100908200</v>
      </c>
      <c r="B6" s="171" t="str">
        <f t="shared" si="1"/>
        <v>10</v>
      </c>
      <c r="C6" s="171" t="str">
        <f t="shared" si="2"/>
        <v>09</v>
      </c>
      <c r="D6" s="171" t="str">
        <f t="shared" si="3"/>
        <v>08</v>
      </c>
      <c r="E6" s="171" t="str">
        <f t="shared" si="4"/>
        <v>2</v>
      </c>
      <c r="F6" s="171">
        <v>42</v>
      </c>
      <c r="G6">
        <f t="shared" si="5"/>
        <v>2018</v>
      </c>
      <c r="H6">
        <f t="shared" si="6"/>
        <v>3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100908200</v>
      </c>
      <c r="B7" s="171" t="str">
        <f t="shared" si="1"/>
        <v>10</v>
      </c>
      <c r="C7" s="171" t="str">
        <f t="shared" si="2"/>
        <v>09</v>
      </c>
      <c r="D7" s="171" t="str">
        <f t="shared" si="3"/>
        <v>08</v>
      </c>
      <c r="E7" s="171" t="str">
        <f t="shared" si="4"/>
        <v>2</v>
      </c>
      <c r="F7" s="171">
        <v>50</v>
      </c>
      <c r="G7">
        <f t="shared" si="5"/>
        <v>2018</v>
      </c>
      <c r="H7">
        <f t="shared" si="6"/>
        <v>3</v>
      </c>
      <c r="I7">
        <v>0</v>
      </c>
      <c r="L7">
        <v>0</v>
      </c>
      <c r="M7">
        <v>0</v>
      </c>
    </row>
    <row r="8" spans="1:13" ht="12.75">
      <c r="A8" s="171" t="str">
        <f t="shared" si="0"/>
        <v>100908200</v>
      </c>
      <c r="B8" s="171" t="str">
        <f t="shared" si="1"/>
        <v>10</v>
      </c>
      <c r="C8" s="171" t="str">
        <f t="shared" si="2"/>
        <v>09</v>
      </c>
      <c r="D8" s="171" t="str">
        <f t="shared" si="3"/>
        <v>08</v>
      </c>
      <c r="E8" s="171" t="str">
        <f t="shared" si="4"/>
        <v>2</v>
      </c>
      <c r="F8" s="171">
        <v>61</v>
      </c>
      <c r="G8">
        <f t="shared" si="5"/>
        <v>2018</v>
      </c>
      <c r="H8">
        <f t="shared" si="6"/>
        <v>3</v>
      </c>
      <c r="I8">
        <v>0</v>
      </c>
      <c r="L8">
        <v>0</v>
      </c>
      <c r="M8">
        <v>0</v>
      </c>
    </row>
    <row r="9" spans="1:13" ht="12.75">
      <c r="A9" s="171" t="str">
        <f t="shared" si="0"/>
        <v>100908200</v>
      </c>
      <c r="B9" s="171" t="str">
        <f t="shared" si="1"/>
        <v>10</v>
      </c>
      <c r="C9" s="171" t="str">
        <f t="shared" si="2"/>
        <v>09</v>
      </c>
      <c r="D9" s="171" t="str">
        <f t="shared" si="3"/>
        <v>08</v>
      </c>
      <c r="E9" s="171" t="str">
        <f t="shared" si="4"/>
        <v>2</v>
      </c>
      <c r="F9" s="171">
        <v>62</v>
      </c>
      <c r="G9">
        <f t="shared" si="5"/>
        <v>2018</v>
      </c>
      <c r="H9">
        <f t="shared" si="6"/>
        <v>3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100908200</v>
      </c>
      <c r="B10" s="171" t="str">
        <f t="shared" si="1"/>
        <v>10</v>
      </c>
      <c r="C10" s="171" t="str">
        <f t="shared" si="2"/>
        <v>09</v>
      </c>
      <c r="D10" s="171" t="str">
        <f t="shared" si="3"/>
        <v>08</v>
      </c>
      <c r="E10" s="171" t="str">
        <f t="shared" si="4"/>
        <v>2</v>
      </c>
      <c r="F10" s="171">
        <v>63</v>
      </c>
      <c r="G10">
        <f t="shared" si="5"/>
        <v>2018</v>
      </c>
      <c r="H10">
        <f t="shared" si="6"/>
        <v>3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100908200</v>
      </c>
      <c r="B11" s="171" t="str">
        <f t="shared" si="1"/>
        <v>10</v>
      </c>
      <c r="C11" s="171" t="str">
        <f t="shared" si="2"/>
        <v>09</v>
      </c>
      <c r="D11" s="171" t="str">
        <f t="shared" si="3"/>
        <v>08</v>
      </c>
      <c r="E11" s="171" t="str">
        <f t="shared" si="4"/>
        <v>2</v>
      </c>
      <c r="F11" s="171">
        <v>71</v>
      </c>
      <c r="G11">
        <f t="shared" si="5"/>
        <v>2018</v>
      </c>
      <c r="H11">
        <f t="shared" si="6"/>
        <v>3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100908200</v>
      </c>
      <c r="B12" s="171" t="str">
        <f t="shared" si="1"/>
        <v>10</v>
      </c>
      <c r="C12" s="171" t="str">
        <f t="shared" si="2"/>
        <v>09</v>
      </c>
      <c r="D12" s="171" t="str">
        <f t="shared" si="3"/>
        <v>08</v>
      </c>
      <c r="E12" s="171" t="str">
        <f t="shared" si="4"/>
        <v>2</v>
      </c>
      <c r="F12" s="171">
        <v>72</v>
      </c>
      <c r="G12">
        <f t="shared" si="5"/>
        <v>2018</v>
      </c>
      <c r="H12">
        <f t="shared" si="6"/>
        <v>3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100908200</v>
      </c>
      <c r="B13" s="171" t="str">
        <f t="shared" si="1"/>
        <v>10</v>
      </c>
      <c r="C13" s="171" t="str">
        <f t="shared" si="2"/>
        <v>09</v>
      </c>
      <c r="D13" s="171" t="str">
        <f t="shared" si="3"/>
        <v>08</v>
      </c>
      <c r="E13" s="171" t="str">
        <f t="shared" si="4"/>
        <v>2</v>
      </c>
      <c r="F13" s="171">
        <v>73</v>
      </c>
      <c r="G13">
        <f t="shared" si="5"/>
        <v>2018</v>
      </c>
      <c r="H13">
        <f t="shared" si="6"/>
        <v>3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100908200</v>
      </c>
      <c r="B14" s="171" t="str">
        <f t="shared" si="1"/>
        <v>10</v>
      </c>
      <c r="C14" s="171" t="str">
        <f t="shared" si="2"/>
        <v>09</v>
      </c>
      <c r="D14" s="171" t="str">
        <f t="shared" si="3"/>
        <v>08</v>
      </c>
      <c r="E14" s="171" t="str">
        <f t="shared" si="4"/>
        <v>2</v>
      </c>
      <c r="F14" s="171">
        <v>81</v>
      </c>
      <c r="G14">
        <f t="shared" si="5"/>
        <v>2018</v>
      </c>
      <c r="H14">
        <f t="shared" si="6"/>
        <v>3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100908200</v>
      </c>
      <c r="B15" s="171" t="str">
        <f t="shared" si="1"/>
        <v>10</v>
      </c>
      <c r="C15" s="171" t="str">
        <f t="shared" si="2"/>
        <v>09</v>
      </c>
      <c r="D15" s="171" t="str">
        <f t="shared" si="3"/>
        <v>08</v>
      </c>
      <c r="E15" s="171" t="str">
        <f t="shared" si="4"/>
        <v>2</v>
      </c>
      <c r="F15" s="171">
        <v>82</v>
      </c>
      <c r="G15">
        <f t="shared" si="5"/>
        <v>2018</v>
      </c>
      <c r="H15">
        <f t="shared" si="6"/>
        <v>3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100908200</v>
      </c>
      <c r="B16" s="171" t="str">
        <f t="shared" si="1"/>
        <v>10</v>
      </c>
      <c r="C16" s="171" t="str">
        <f t="shared" si="2"/>
        <v>09</v>
      </c>
      <c r="D16" s="171" t="str">
        <f t="shared" si="3"/>
        <v>08</v>
      </c>
      <c r="E16" s="171" t="str">
        <f t="shared" si="4"/>
        <v>2</v>
      </c>
      <c r="F16" s="172">
        <v>90</v>
      </c>
      <c r="G16">
        <f t="shared" si="5"/>
        <v>2018</v>
      </c>
      <c r="H16">
        <f t="shared" si="6"/>
        <v>3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100908200</v>
      </c>
      <c r="B17" s="171" t="str">
        <f t="shared" si="1"/>
        <v>10</v>
      </c>
      <c r="C17" s="171" t="str">
        <f t="shared" si="2"/>
        <v>09</v>
      </c>
      <c r="D17" s="171" t="str">
        <f t="shared" si="3"/>
        <v>08</v>
      </c>
      <c r="E17" s="171" t="str">
        <f t="shared" si="4"/>
        <v>2</v>
      </c>
      <c r="F17" s="171">
        <v>99</v>
      </c>
      <c r="G17">
        <f t="shared" si="5"/>
        <v>2018</v>
      </c>
      <c r="H17">
        <f t="shared" si="6"/>
        <v>3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32"/>
  <sheetViews>
    <sheetView zoomScalePageLayoutView="0" workbookViewId="0" topLeftCell="A2796">
      <selection activeCell="I2831" sqref="I2831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1009082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1009000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3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73" zoomScaleNormal="73" workbookViewId="0" topLeftCell="A1">
      <pane xSplit="2" ySplit="23" topLeftCell="C24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K17" sqref="K17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</row>
    <row r="3" spans="1:18" ht="37.5" customHeight="1">
      <c r="A3" s="411" t="s">
        <v>2946</v>
      </c>
      <c r="B3" s="412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05" t="s">
        <v>2567</v>
      </c>
      <c r="O3" s="106"/>
      <c r="Q3" s="106"/>
      <c r="R3" s="107"/>
    </row>
    <row r="4" spans="1:18" ht="15" customHeight="1">
      <c r="A4" s="411"/>
      <c r="B4" s="412"/>
      <c r="C4" s="419" t="s">
        <v>2509</v>
      </c>
      <c r="D4" s="420"/>
      <c r="E4" s="420"/>
      <c r="F4" s="420"/>
      <c r="G4" s="420"/>
      <c r="H4" s="420"/>
      <c r="I4" s="420"/>
      <c r="J4" s="420"/>
      <c r="K4" s="420"/>
      <c r="L4" s="420"/>
      <c r="M4" s="421"/>
      <c r="N4" s="432" t="str">
        <f>+"Regionalna Izba Obrachunkowa 
"&amp;IF(OR(F12&lt;&gt;"",ISBLANK(F11)),"",VLOOKUP(F11,ustawienia!A1:C16,3,FALSE))</f>
        <v>Regionalna Izba Obrachunkowa 
w Łodzi</v>
      </c>
      <c r="O4" s="433"/>
      <c r="P4" s="433"/>
      <c r="Q4" s="433"/>
      <c r="R4" s="107"/>
    </row>
    <row r="5" spans="1:35" ht="18" customHeight="1">
      <c r="A5" s="358" t="s">
        <v>2545</v>
      </c>
      <c r="B5" s="107"/>
      <c r="C5" s="451" t="str">
        <f>IF(AND(SUM(H8,K8,SUM(F11:I11))&gt;0,C24=0,SUM(F46:F48)=0),"w sprawozdaniu nie podano żadnych kwot - sprawozdanie zerowe","")</f>
        <v>w sprawozdaniu nie podano żadnych kwot - sprawozdanie zerowe</v>
      </c>
      <c r="D5" s="452"/>
      <c r="E5" s="452"/>
      <c r="F5" s="452"/>
      <c r="G5" s="452"/>
      <c r="H5" s="452"/>
      <c r="I5" s="452"/>
      <c r="J5" s="452"/>
      <c r="K5" s="452"/>
      <c r="L5" s="452"/>
      <c r="M5" s="453"/>
      <c r="N5" s="432"/>
      <c r="O5" s="433"/>
      <c r="P5" s="433"/>
      <c r="Q5" s="433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7" t="s">
        <v>2947</v>
      </c>
      <c r="B6" s="448"/>
      <c r="C6" s="454" t="s">
        <v>2199</v>
      </c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32"/>
      <c r="O6" s="433"/>
      <c r="P6" s="433"/>
      <c r="Q6" s="433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7"/>
      <c r="D7" s="418"/>
      <c r="E7" s="418"/>
      <c r="F7" s="418"/>
      <c r="G7" s="418"/>
      <c r="H7" s="418"/>
      <c r="I7" s="418"/>
      <c r="J7" s="418"/>
      <c r="K7" s="219">
        <f>+IF(ISBLANK(ROK),"podaj ROK","")</f>
      </c>
      <c r="L7" s="106"/>
      <c r="M7" s="107"/>
      <c r="N7" s="432"/>
      <c r="O7" s="433"/>
      <c r="P7" s="433"/>
      <c r="Q7" s="433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49" t="s">
        <v>2948</v>
      </c>
      <c r="B8" s="450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3</v>
      </c>
      <c r="I8" s="223" t="s">
        <v>2532</v>
      </c>
      <c r="J8" s="223" t="s">
        <v>2515</v>
      </c>
      <c r="K8" s="96">
        <v>2018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5</v>
      </c>
      <c r="V8" s="220">
        <f t="shared" si="1"/>
        <v>9</v>
      </c>
      <c r="W8" s="220">
        <f t="shared" si="1"/>
        <v>0</v>
      </c>
      <c r="X8" s="220">
        <f t="shared" si="1"/>
        <v>6</v>
      </c>
      <c r="Y8" s="220">
        <f t="shared" si="1"/>
        <v>4</v>
      </c>
      <c r="Z8" s="220">
        <f t="shared" si="1"/>
        <v>8</v>
      </c>
      <c r="AA8" s="220">
        <f t="shared" si="1"/>
        <v>1</v>
      </c>
      <c r="AB8" s="220">
        <f t="shared" si="1"/>
        <v>8</v>
      </c>
      <c r="AC8" s="220">
        <f t="shared" si="1"/>
        <v>4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3" t="str">
        <f>IF(F12&lt;&gt;"","nie ma takiego województwa",IF(OR(ISBLANK(F11),ISBLANK(G11),ISBLANK(H11),ISBLANK(I11)),"",VLOOKUP(F11,ustawienia!A1:B16,2,0)))</f>
        <v>łódzkie</v>
      </c>
      <c r="D9" s="413"/>
      <c r="E9" s="414"/>
      <c r="F9" s="428" t="s">
        <v>2520</v>
      </c>
      <c r="G9" s="429"/>
      <c r="H9" s="429"/>
      <c r="I9" s="429"/>
      <c r="J9" s="429"/>
      <c r="K9" s="429"/>
      <c r="L9" s="429"/>
      <c r="M9" s="430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3" t="str">
        <f>IF(OR(G12&lt;&gt;"",AND(G11&lt;&gt;"",ISERROR(VLOOKUP(ustawienia!A19,ustawienia!E1:K2999,6,0)))),"nie ma takiego powiatu",IF(OR(ISBLANK(F11),ISBLANK(G11),ISBLANK(H11),ISBLANK(I11),G11=0),"",VLOOKUP(ustawienia!A19,ustawienia!E1:K2999,6,0)))</f>
        <v>pajęczański</v>
      </c>
      <c r="D10" s="413"/>
      <c r="E10" s="414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5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Sulmierzyce</v>
      </c>
      <c r="D11" s="415"/>
      <c r="E11" s="416"/>
      <c r="F11" s="92">
        <v>10</v>
      </c>
      <c r="G11" s="93">
        <v>9</v>
      </c>
      <c r="H11" s="93">
        <v>8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1">
        <f>IF(OR(F12&lt;&gt;"",G12&lt;&gt;"",H12&lt;&gt;"",I12&lt;&gt;"",AND(I11&lt;&gt;"",ISERROR(VLOOKUP(ustawienia!A18,ustawienia!E1:E2999,1,0)))),"nie ma takiej jednostki samorządu terytorialnego","")</f>
      </c>
      <c r="G13" s="431"/>
      <c r="H13" s="431"/>
      <c r="I13" s="431"/>
      <c r="M13" s="106"/>
      <c r="N13" s="106"/>
    </row>
    <row r="14" ht="13.5" hidden="1" thickBot="1"/>
    <row r="15" spans="1:18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3">
        <v>1</v>
      </c>
      <c r="B23" s="397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5" t="s">
        <v>2533</v>
      </c>
      <c r="B24" s="386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380">
        <f>'42-samorz.inst.kult.'!E71:F71+'62-samodz.publ.ZOZ samorz.'!E71:F71+'82-samorz.osoba prawna'!E71:F71</f>
        <v>0</v>
      </c>
      <c r="F71" s="38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469">
        <f>'42-samorz.inst.kult.'!E72:F72+'62-samodz.publ.ZOZ samorz.'!E72:F72+'82-samorz.osoba prawna'!E72:F72</f>
        <v>0</v>
      </c>
      <c r="F72" s="470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2" t="s">
        <v>2534</v>
      </c>
      <c r="C82" s="403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4"/>
      <c r="C83" s="40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7" t="s">
        <v>2949</v>
      </c>
      <c r="B88" s="457"/>
      <c r="D88" s="218" t="s">
        <v>2950</v>
      </c>
      <c r="F88" s="207">
        <f ca="1">TODAY()</f>
        <v>43399</v>
      </c>
      <c r="H88" s="457" t="s">
        <v>2951</v>
      </c>
      <c r="I88" s="457"/>
      <c r="J88" s="457"/>
      <c r="K88" s="457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/>
      <c r="I89" s="458"/>
      <c r="J89" s="458"/>
      <c r="K89" s="458"/>
    </row>
    <row r="90" spans="1:11" ht="14.25" customHeight="1">
      <c r="A90" s="508" t="s">
        <v>2800</v>
      </c>
      <c r="B90" s="508"/>
      <c r="D90" s="206" t="s">
        <v>2547</v>
      </c>
      <c r="F90" s="114" t="s">
        <v>2548</v>
      </c>
      <c r="H90" s="458" t="s">
        <v>2801</v>
      </c>
      <c r="I90" s="458"/>
      <c r="J90" s="458"/>
      <c r="K90" s="458"/>
    </row>
    <row r="91" spans="1:11" ht="14.25" customHeight="1">
      <c r="A91" s="496">
        <f>+IF(ISBLANK(A88),"Brak nazwiska Skarbnika","")</f>
      </c>
      <c r="B91" s="496"/>
      <c r="D91" s="230">
        <f>+IF(ISBLANK(D88),"Brak telefonu","")</f>
      </c>
      <c r="H91" s="496">
        <f>+IF(ISBLANK(H88),"Brak nazwiska","")</f>
      </c>
      <c r="I91" s="496"/>
      <c r="J91" s="496"/>
      <c r="K91" s="496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G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0" t="str">
        <f>+IF(ISBLANK(JEDNOSTKA),"",JEDNOSTKA)</f>
        <v>Gmina Sulmierzyce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0"/>
      <c r="B4" s="511"/>
      <c r="C4" s="527" t="s">
        <v>2798</v>
      </c>
      <c r="D4" s="420"/>
      <c r="E4" s="420"/>
      <c r="F4" s="420"/>
      <c r="G4" s="420"/>
      <c r="H4" s="420"/>
      <c r="I4" s="420"/>
      <c r="J4" s="420"/>
      <c r="K4" s="420"/>
      <c r="L4" s="420"/>
      <c r="M4" s="421"/>
      <c r="N4" s="432" t="str">
        <f>+IF(ISBLANK(Adresat),"",Adresat)</f>
        <v>Regionalna Izba Obrachunkowa 
w Łodzi</v>
      </c>
      <c r="O4" s="522"/>
      <c r="P4" s="522"/>
      <c r="Q4" s="522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s="13" customFormat="1" ht="39" customHeight="1" thickBot="1">
      <c r="A6" s="512" t="str">
        <f>+IF(ISBLANK('99-zbiorczo'!A6:B6),"",+'99-zbiorczo'!A6:B6)</f>
        <v>ul. Urzędowa 1 98-338 Sulmierzyce</v>
      </c>
      <c r="B6" s="513"/>
      <c r="C6" s="454" t="s">
        <v>2199</v>
      </c>
      <c r="D6" s="508"/>
      <c r="E6" s="508"/>
      <c r="F6" s="508"/>
      <c r="G6" s="508"/>
      <c r="H6" s="508"/>
      <c r="I6" s="508"/>
      <c r="J6" s="508"/>
      <c r="K6" s="508"/>
      <c r="L6" s="508"/>
      <c r="M6" s="456"/>
      <c r="N6" s="432"/>
      <c r="O6" s="522"/>
      <c r="P6" s="522"/>
      <c r="Q6" s="522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2"/>
      <c r="O7" s="522"/>
      <c r="P7" s="522"/>
      <c r="Q7" s="522"/>
      <c r="R7" s="107"/>
    </row>
    <row r="8" spans="1:18" s="13" customFormat="1" ht="16.5" customHeight="1" thickBot="1">
      <c r="A8" s="514" t="str">
        <f>+IF(ISBLANK(REGON),"",+REGON)</f>
        <v>590648184</v>
      </c>
      <c r="B8" s="515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3</v>
      </c>
      <c r="I8" s="223" t="s">
        <v>2532</v>
      </c>
      <c r="J8" s="224" t="s">
        <v>2515</v>
      </c>
      <c r="K8" s="225">
        <f>+IF(ISBLANK(ROK),"",+ROK)</f>
        <v>2018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8" t="str">
        <f>+IF(ISBLANK(NZW_WOJ),"",NZW_WOJ)</f>
        <v>łódzkie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6" t="str">
        <f>+IF(ISBLANK(NZW_POW),"",NZW_POW)</f>
        <v>pajęczański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8" t="str">
        <f>+IF(ISBLANK(NZW_GMINY),"",NZW_GMINY)</f>
        <v>Sulmierzyce</v>
      </c>
      <c r="D11" s="528"/>
      <c r="E11" s="529"/>
      <c r="F11" s="191">
        <f>+IF(ISBLANK(WKOD),"",WKOD)</f>
        <v>10</v>
      </c>
      <c r="G11" s="192">
        <f>+IF(ISBLANK(PK),"",PK)</f>
        <v>9</v>
      </c>
      <c r="H11" s="192">
        <f>+IF(ISBLANK(GK),"",GK)</f>
        <v>8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s="13" customFormat="1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s="13" customFormat="1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3" t="s">
        <v>2533</v>
      </c>
      <c r="B24" s="52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8" t="str">
        <f>+IF(ISBLANK('99-zbiorczo'!A88:B88),"",+'99-zbiorczo'!A88:B88)</f>
        <v>Ewa Bęczkowska- Skarbnik Gminy</v>
      </c>
      <c r="B88" s="508"/>
      <c r="D88" s="206" t="str">
        <f>+IF(ISBLANK('99-zbiorczo'!D88),"",+'99-zbiorczo'!D88)</f>
        <v>44 684 60 54 wew 122</v>
      </c>
      <c r="F88" s="208">
        <f>+IF(ISBLANK('99-zbiorczo'!F88),"",+'99-zbiorczo'!F88)</f>
        <v>43399</v>
      </c>
      <c r="H88" s="508" t="str">
        <f>+IF(ISBLANK('99-zbiorczo'!H88:K88),"",+'99-zbiorczo'!H88:K88)</f>
        <v>Gabriel Orzeszek -Wójt Gminy</v>
      </c>
      <c r="I88" s="508"/>
      <c r="J88" s="508"/>
      <c r="K88" s="508"/>
    </row>
    <row r="89" spans="1:11" ht="4.5" customHeight="1">
      <c r="A89" s="509" t="s">
        <v>2513</v>
      </c>
      <c r="B89" s="509"/>
      <c r="D89" s="292" t="s">
        <v>2511</v>
      </c>
      <c r="F89" s="292" t="s">
        <v>2511</v>
      </c>
      <c r="H89" s="509" t="s">
        <v>2512</v>
      </c>
      <c r="I89" s="509"/>
      <c r="J89" s="509"/>
      <c r="K89" s="509"/>
    </row>
    <row r="90" spans="1:11" ht="14.25" customHeight="1">
      <c r="A90" s="509" t="s">
        <v>2800</v>
      </c>
      <c r="B90" s="509"/>
      <c r="D90" s="292" t="s">
        <v>2547</v>
      </c>
      <c r="F90" s="292" t="s">
        <v>2548</v>
      </c>
      <c r="H90" s="509" t="s">
        <v>2801</v>
      </c>
      <c r="I90" s="509"/>
      <c r="J90" s="509"/>
      <c r="K90" s="509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7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2</v>
      </c>
    </row>
    <row r="3" spans="1:18" ht="37.5" customHeight="1">
      <c r="A3" s="510" t="str">
        <f>+IF(ISBLANK(JEDNOSTKA),"",JEDNOSTKA)</f>
        <v>Gmina Sulmierzyce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ht="15" customHeight="1">
      <c r="A4" s="510"/>
      <c r="B4" s="511"/>
      <c r="C4" s="534" t="s">
        <v>2815</v>
      </c>
      <c r="D4" s="535"/>
      <c r="E4" s="535"/>
      <c r="F4" s="535"/>
      <c r="G4" s="535"/>
      <c r="H4" s="535"/>
      <c r="I4" s="535"/>
      <c r="J4" s="535"/>
      <c r="K4" s="535"/>
      <c r="L4" s="535"/>
      <c r="M4" s="536"/>
      <c r="N4" s="432" t="str">
        <f>+IF(ISBLANK(Adresat),"",Adresat)</f>
        <v>Regionalna Izba Obrachunkowa 
w Łodzi</v>
      </c>
      <c r="O4" s="522"/>
      <c r="P4" s="522"/>
      <c r="Q4" s="522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ht="39" customHeight="1" thickBot="1">
      <c r="A6" s="512" t="str">
        <f>+IF(ISBLANK('99-zbiorczo'!A6:B6),"",+'99-zbiorczo'!A6:B6)</f>
        <v>ul. Urzędowa 1 98-338 Sulmierzyce</v>
      </c>
      <c r="B6" s="513"/>
      <c r="C6" s="537" t="s">
        <v>2199</v>
      </c>
      <c r="D6" s="538"/>
      <c r="E6" s="538"/>
      <c r="F6" s="538"/>
      <c r="G6" s="538"/>
      <c r="H6" s="538"/>
      <c r="I6" s="538"/>
      <c r="J6" s="538"/>
      <c r="K6" s="538"/>
      <c r="L6" s="538"/>
      <c r="M6" s="539"/>
      <c r="N6" s="432"/>
      <c r="O6" s="522"/>
      <c r="P6" s="522"/>
      <c r="Q6" s="522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2"/>
      <c r="O7" s="522"/>
      <c r="P7" s="522"/>
      <c r="Q7" s="522"/>
      <c r="R7" s="107"/>
    </row>
    <row r="8" spans="1:18" ht="16.5" customHeight="1" thickBot="1">
      <c r="A8" s="514" t="str">
        <f>+IF(ISBLANK(REGON),"",+REGON)</f>
        <v>590648184</v>
      </c>
      <c r="B8" s="515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2018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8" t="str">
        <f>+IF(ISBLANK(NZW_WOJ),"",NZW_WOJ)</f>
        <v>łódzkie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6" t="str">
        <f>+IF(ISBLANK(NZW_POW),"",NZW_POW)</f>
        <v>pajęczański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8" t="str">
        <f>+IF(ISBLANK(NZW_GMINY),"",NZW_GMINY)</f>
        <v>Sulmierzyce</v>
      </c>
      <c r="D11" s="528"/>
      <c r="E11" s="529"/>
      <c r="F11" s="191">
        <f>+IF(ISBLANK(WKOD),"",WKOD)</f>
        <v>10</v>
      </c>
      <c r="G11" s="192">
        <f>+IF(ISBLANK(PK),"",PK)</f>
        <v>9</v>
      </c>
      <c r="H11" s="192">
        <f>+IF(ISBLANK(GK),"",GK)</f>
        <v>8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3" t="s">
        <v>2533</v>
      </c>
      <c r="B24" s="52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8" t="str">
        <f>+IF(ISBLANK('99-zbiorczo'!A88:B88),"",+'99-zbiorczo'!A88:B88)</f>
        <v>Ewa Bęczkowska- Skarbnik Gminy</v>
      </c>
      <c r="B88" s="508"/>
      <c r="D88" s="206" t="str">
        <f>+IF(ISBLANK('99-zbiorczo'!D88),"",+'99-zbiorczo'!D88)</f>
        <v>44 684 60 54 wew 122</v>
      </c>
      <c r="F88" s="208">
        <f>+IF(ISBLANK('99-zbiorczo'!F88),"",+'99-zbiorczo'!F88)</f>
        <v>43399</v>
      </c>
      <c r="H88" s="508" t="str">
        <f>+IF(ISBLANK('99-zbiorczo'!H88:K88),"",+'99-zbiorczo'!H88:K88)</f>
        <v>Gabriel Orzeszek -Wójt Gminy</v>
      </c>
      <c r="I88" s="508"/>
      <c r="J88" s="508"/>
      <c r="K88" s="508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 t="s">
        <v>2512</v>
      </c>
      <c r="I89" s="458"/>
      <c r="J89" s="458"/>
      <c r="K89" s="458"/>
    </row>
    <row r="90" spans="1:11" ht="14.25" customHeight="1">
      <c r="A90" s="458" t="s">
        <v>2800</v>
      </c>
      <c r="B90" s="458"/>
      <c r="D90" s="114" t="s">
        <v>2547</v>
      </c>
      <c r="F90" s="114" t="s">
        <v>2548</v>
      </c>
      <c r="H90" s="458" t="s">
        <v>2801</v>
      </c>
      <c r="I90" s="458"/>
      <c r="J90" s="458"/>
      <c r="K90" s="458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1</v>
      </c>
    </row>
    <row r="3" spans="1:18" ht="37.5" customHeight="1">
      <c r="A3" s="510" t="str">
        <f>+IF(ISBLANK(JEDNOSTKA),"",JEDNOSTKA)</f>
        <v>Gmina Sulmierzyce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ht="15" customHeight="1">
      <c r="A4" s="510"/>
      <c r="B4" s="511"/>
      <c r="C4" s="547" t="s">
        <v>946</v>
      </c>
      <c r="D4" s="548"/>
      <c r="E4" s="548"/>
      <c r="F4" s="548"/>
      <c r="G4" s="548"/>
      <c r="H4" s="548"/>
      <c r="I4" s="548"/>
      <c r="J4" s="548"/>
      <c r="K4" s="548"/>
      <c r="L4" s="548"/>
      <c r="M4" s="549"/>
      <c r="N4" s="432" t="str">
        <f>+IF(ISBLANK(Adresat),"",Adresat)</f>
        <v>Regionalna Izba Obrachunkowa 
w Łodzi</v>
      </c>
      <c r="O4" s="522"/>
      <c r="P4" s="522"/>
      <c r="Q4" s="522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ht="39" customHeight="1" thickBot="1">
      <c r="A6" s="512" t="str">
        <f>+IF(ISBLANK('99-zbiorczo'!A6:B6),"",+'99-zbiorczo'!A6:B6)</f>
        <v>ul. Urzędowa 1 98-338 Sulmierzyce</v>
      </c>
      <c r="B6" s="513"/>
      <c r="C6" s="537" t="s">
        <v>2199</v>
      </c>
      <c r="D6" s="538"/>
      <c r="E6" s="538"/>
      <c r="F6" s="538"/>
      <c r="G6" s="538"/>
      <c r="H6" s="538"/>
      <c r="I6" s="538"/>
      <c r="J6" s="538"/>
      <c r="K6" s="538"/>
      <c r="L6" s="538"/>
      <c r="M6" s="539"/>
      <c r="N6" s="432"/>
      <c r="O6" s="522"/>
      <c r="P6" s="522"/>
      <c r="Q6" s="522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2"/>
      <c r="O7" s="522"/>
      <c r="P7" s="522"/>
      <c r="Q7" s="522"/>
      <c r="R7" s="107"/>
    </row>
    <row r="8" spans="1:18" ht="16.5" customHeight="1" thickBot="1">
      <c r="A8" s="514" t="str">
        <f>+IF(ISBLANK(REGON),"",+REGON)</f>
        <v>590648184</v>
      </c>
      <c r="B8" s="515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2018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8" t="str">
        <f>+IF(ISBLANK(NZW_WOJ),"",NZW_WOJ)</f>
        <v>łódzkie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6" t="str">
        <f>+IF(ISBLANK(NZW_POW),"",NZW_POW)</f>
        <v>pajęczański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8" t="str">
        <f>+IF(ISBLANK(NZW_GMINY),"",NZW_GMINY)</f>
        <v>Sulmierzyce</v>
      </c>
      <c r="D11" s="528"/>
      <c r="E11" s="529"/>
      <c r="F11" s="191">
        <f>+IF(ISBLANK(WKOD),"",WKOD)</f>
        <v>10</v>
      </c>
      <c r="G11" s="192">
        <f>+IF(ISBLANK(PK),"",PK)</f>
        <v>9</v>
      </c>
      <c r="H11" s="192">
        <f>+IF(ISBLANK(GK),"",GK)</f>
        <v>8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7" t="s">
        <v>2526</v>
      </c>
      <c r="B15" s="488"/>
      <c r="C15" s="123"/>
      <c r="D15" s="540" t="s">
        <v>2551</v>
      </c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2"/>
      <c r="P15" s="540" t="s">
        <v>2510</v>
      </c>
      <c r="Q15" s="541"/>
      <c r="R15" s="542"/>
    </row>
    <row r="16" spans="1:18" ht="12.75">
      <c r="A16" s="489"/>
      <c r="B16" s="490"/>
      <c r="C16" s="124" t="s">
        <v>2552</v>
      </c>
      <c r="D16" s="543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5"/>
      <c r="P16" s="543"/>
      <c r="Q16" s="544"/>
      <c r="R16" s="545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3" t="s">
        <v>2533</v>
      </c>
      <c r="B24" s="54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8" t="str">
        <f>+IF(ISBLANK('99-zbiorczo'!A88:B88),"",+'99-zbiorczo'!A88:B88)</f>
        <v>Ewa Bęczkowska- Skarbnik Gminy</v>
      </c>
      <c r="B88" s="508"/>
      <c r="D88" s="206" t="str">
        <f>+IF(ISBLANK('99-zbiorczo'!D88),"",+'99-zbiorczo'!D88)</f>
        <v>44 684 60 54 wew 122</v>
      </c>
      <c r="F88" s="208">
        <f>+IF(ISBLANK('99-zbiorczo'!F88),"",+'99-zbiorczo'!F88)</f>
        <v>43399</v>
      </c>
      <c r="H88" s="508" t="str">
        <f>+IF(ISBLANK('99-zbiorczo'!H88:K88),"",+'99-zbiorczo'!H88:K88)</f>
        <v>Gabriel Orzeszek -Wójt Gminy</v>
      </c>
      <c r="I88" s="508"/>
      <c r="J88" s="508"/>
      <c r="K88" s="508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 t="s">
        <v>2512</v>
      </c>
      <c r="I89" s="458"/>
      <c r="J89" s="458"/>
      <c r="K89" s="458"/>
    </row>
    <row r="90" spans="1:11" ht="14.25" customHeight="1">
      <c r="A90" s="458" t="s">
        <v>2800</v>
      </c>
      <c r="B90" s="458"/>
      <c r="D90" s="114" t="s">
        <v>2547</v>
      </c>
      <c r="F90" s="114" t="s">
        <v>2548</v>
      </c>
      <c r="H90" s="458" t="s">
        <v>2801</v>
      </c>
      <c r="I90" s="458"/>
      <c r="J90" s="458"/>
      <c r="K90" s="458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100908200</v>
      </c>
      <c r="B2" s="171" t="str">
        <f aca="true" t="shared" si="1" ref="B2:B17">+TEXT(WKOD,"00")</f>
        <v>10</v>
      </c>
      <c r="C2" s="171" t="str">
        <f aca="true" t="shared" si="2" ref="C2:C17">+TEXT(PK,"00")</f>
        <v>09</v>
      </c>
      <c r="D2" s="171" t="str">
        <f aca="true" t="shared" si="3" ref="D2:D17">+TEXT(GK,"00")</f>
        <v>08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2018</v>
      </c>
      <c r="H2" s="171">
        <f aca="true" t="shared" si="6" ref="H2:H17">+KWARTAL</f>
        <v>3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100908200</v>
      </c>
      <c r="B3" s="171" t="str">
        <f t="shared" si="1"/>
        <v>10</v>
      </c>
      <c r="C3" s="171" t="str">
        <f t="shared" si="2"/>
        <v>09</v>
      </c>
      <c r="D3" s="171" t="str">
        <f t="shared" si="3"/>
        <v>08</v>
      </c>
      <c r="E3" s="171" t="str">
        <f t="shared" si="4"/>
        <v>2</v>
      </c>
      <c r="F3" s="171">
        <v>20</v>
      </c>
      <c r="G3" s="171">
        <f t="shared" si="5"/>
        <v>2018</v>
      </c>
      <c r="H3" s="171">
        <f t="shared" si="6"/>
        <v>3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100908200</v>
      </c>
      <c r="B4" s="171" t="str">
        <f t="shared" si="1"/>
        <v>10</v>
      </c>
      <c r="C4" s="171" t="str">
        <f t="shared" si="2"/>
        <v>09</v>
      </c>
      <c r="D4" s="171" t="str">
        <f t="shared" si="3"/>
        <v>08</v>
      </c>
      <c r="E4" s="171" t="str">
        <f t="shared" si="4"/>
        <v>2</v>
      </c>
      <c r="F4" s="171">
        <v>31</v>
      </c>
      <c r="G4" s="171">
        <f t="shared" si="5"/>
        <v>2018</v>
      </c>
      <c r="H4" s="171">
        <f t="shared" si="6"/>
        <v>3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100908200</v>
      </c>
      <c r="B5" s="171" t="str">
        <f t="shared" si="1"/>
        <v>10</v>
      </c>
      <c r="C5" s="171" t="str">
        <f t="shared" si="2"/>
        <v>09</v>
      </c>
      <c r="D5" s="171" t="str">
        <f t="shared" si="3"/>
        <v>08</v>
      </c>
      <c r="E5" s="171" t="str">
        <f t="shared" si="4"/>
        <v>2</v>
      </c>
      <c r="F5" s="171">
        <v>41</v>
      </c>
      <c r="G5" s="171">
        <f t="shared" si="5"/>
        <v>2018</v>
      </c>
      <c r="H5" s="171">
        <f t="shared" si="6"/>
        <v>3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100908200</v>
      </c>
      <c r="B6" s="171" t="str">
        <f t="shared" si="1"/>
        <v>10</v>
      </c>
      <c r="C6" s="171" t="str">
        <f t="shared" si="2"/>
        <v>09</v>
      </c>
      <c r="D6" s="171" t="str">
        <f t="shared" si="3"/>
        <v>08</v>
      </c>
      <c r="E6" s="171" t="str">
        <f t="shared" si="4"/>
        <v>2</v>
      </c>
      <c r="F6" s="171">
        <v>42</v>
      </c>
      <c r="G6" s="171">
        <f t="shared" si="5"/>
        <v>2018</v>
      </c>
      <c r="H6" s="171">
        <f t="shared" si="6"/>
        <v>3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100908200</v>
      </c>
      <c r="B7" s="171" t="str">
        <f t="shared" si="1"/>
        <v>10</v>
      </c>
      <c r="C7" s="171" t="str">
        <f t="shared" si="2"/>
        <v>09</v>
      </c>
      <c r="D7" s="171" t="str">
        <f t="shared" si="3"/>
        <v>08</v>
      </c>
      <c r="E7" s="171" t="str">
        <f t="shared" si="4"/>
        <v>2</v>
      </c>
      <c r="F7" s="171">
        <v>50</v>
      </c>
      <c r="G7" s="171">
        <f t="shared" si="5"/>
        <v>2018</v>
      </c>
      <c r="H7" s="171">
        <f t="shared" si="6"/>
        <v>3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100908200</v>
      </c>
      <c r="B8" s="171" t="str">
        <f t="shared" si="1"/>
        <v>10</v>
      </c>
      <c r="C8" s="171" t="str">
        <f t="shared" si="2"/>
        <v>09</v>
      </c>
      <c r="D8" s="171" t="str">
        <f t="shared" si="3"/>
        <v>08</v>
      </c>
      <c r="E8" s="171" t="str">
        <f t="shared" si="4"/>
        <v>2</v>
      </c>
      <c r="F8" s="171">
        <v>61</v>
      </c>
      <c r="G8" s="171">
        <f t="shared" si="5"/>
        <v>2018</v>
      </c>
      <c r="H8" s="171">
        <f t="shared" si="6"/>
        <v>3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100908200</v>
      </c>
      <c r="B9" s="171" t="str">
        <f t="shared" si="1"/>
        <v>10</v>
      </c>
      <c r="C9" s="171" t="str">
        <f t="shared" si="2"/>
        <v>09</v>
      </c>
      <c r="D9" s="171" t="str">
        <f t="shared" si="3"/>
        <v>08</v>
      </c>
      <c r="E9" s="171" t="str">
        <f t="shared" si="4"/>
        <v>2</v>
      </c>
      <c r="F9" s="171">
        <v>62</v>
      </c>
      <c r="G9" s="171">
        <f t="shared" si="5"/>
        <v>2018</v>
      </c>
      <c r="H9" s="171">
        <f t="shared" si="6"/>
        <v>3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100908200</v>
      </c>
      <c r="B10" s="171" t="str">
        <f t="shared" si="1"/>
        <v>10</v>
      </c>
      <c r="C10" s="171" t="str">
        <f t="shared" si="2"/>
        <v>09</v>
      </c>
      <c r="D10" s="171" t="str">
        <f t="shared" si="3"/>
        <v>08</v>
      </c>
      <c r="E10" s="171" t="str">
        <f t="shared" si="4"/>
        <v>2</v>
      </c>
      <c r="F10" s="171">
        <v>63</v>
      </c>
      <c r="G10" s="171">
        <f t="shared" si="5"/>
        <v>2018</v>
      </c>
      <c r="H10" s="171">
        <f t="shared" si="6"/>
        <v>3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100908200</v>
      </c>
      <c r="B11" s="171" t="str">
        <f t="shared" si="1"/>
        <v>10</v>
      </c>
      <c r="C11" s="171" t="str">
        <f t="shared" si="2"/>
        <v>09</v>
      </c>
      <c r="D11" s="171" t="str">
        <f t="shared" si="3"/>
        <v>08</v>
      </c>
      <c r="E11" s="171" t="str">
        <f t="shared" si="4"/>
        <v>2</v>
      </c>
      <c r="F11" s="171">
        <v>71</v>
      </c>
      <c r="G11" s="171">
        <f t="shared" si="5"/>
        <v>2018</v>
      </c>
      <c r="H11" s="171">
        <f t="shared" si="6"/>
        <v>3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100908200</v>
      </c>
      <c r="B12" s="171" t="str">
        <f t="shared" si="1"/>
        <v>10</v>
      </c>
      <c r="C12" s="171" t="str">
        <f t="shared" si="2"/>
        <v>09</v>
      </c>
      <c r="D12" s="171" t="str">
        <f t="shared" si="3"/>
        <v>08</v>
      </c>
      <c r="E12" s="171" t="str">
        <f t="shared" si="4"/>
        <v>2</v>
      </c>
      <c r="F12" s="171">
        <v>72</v>
      </c>
      <c r="G12" s="171">
        <f t="shared" si="5"/>
        <v>2018</v>
      </c>
      <c r="H12" s="171">
        <f t="shared" si="6"/>
        <v>3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100908200</v>
      </c>
      <c r="B13" s="171" t="str">
        <f t="shared" si="1"/>
        <v>10</v>
      </c>
      <c r="C13" s="171" t="str">
        <f t="shared" si="2"/>
        <v>09</v>
      </c>
      <c r="D13" s="171" t="str">
        <f t="shared" si="3"/>
        <v>08</v>
      </c>
      <c r="E13" s="171" t="str">
        <f t="shared" si="4"/>
        <v>2</v>
      </c>
      <c r="F13" s="171">
        <v>73</v>
      </c>
      <c r="G13" s="171">
        <f t="shared" si="5"/>
        <v>2018</v>
      </c>
      <c r="H13" s="171">
        <f t="shared" si="6"/>
        <v>3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100908200</v>
      </c>
      <c r="B14" s="171" t="str">
        <f t="shared" si="1"/>
        <v>10</v>
      </c>
      <c r="C14" s="171" t="str">
        <f t="shared" si="2"/>
        <v>09</v>
      </c>
      <c r="D14" s="171" t="str">
        <f t="shared" si="3"/>
        <v>08</v>
      </c>
      <c r="E14" s="171" t="str">
        <f t="shared" si="4"/>
        <v>2</v>
      </c>
      <c r="F14" s="171">
        <v>81</v>
      </c>
      <c r="G14" s="171">
        <f t="shared" si="5"/>
        <v>2018</v>
      </c>
      <c r="H14" s="171">
        <f t="shared" si="6"/>
        <v>3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100908200</v>
      </c>
      <c r="B15" s="171" t="str">
        <f t="shared" si="1"/>
        <v>10</v>
      </c>
      <c r="C15" s="171" t="str">
        <f t="shared" si="2"/>
        <v>09</v>
      </c>
      <c r="D15" s="171" t="str">
        <f t="shared" si="3"/>
        <v>08</v>
      </c>
      <c r="E15" s="171" t="str">
        <f t="shared" si="4"/>
        <v>2</v>
      </c>
      <c r="F15" s="171">
        <v>82</v>
      </c>
      <c r="G15" s="171">
        <f t="shared" si="5"/>
        <v>2018</v>
      </c>
      <c r="H15" s="171">
        <f t="shared" si="6"/>
        <v>3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100908200</v>
      </c>
      <c r="B16" s="171" t="str">
        <f t="shared" si="1"/>
        <v>10</v>
      </c>
      <c r="C16" s="171" t="str">
        <f t="shared" si="2"/>
        <v>09</v>
      </c>
      <c r="D16" s="171" t="str">
        <f t="shared" si="3"/>
        <v>08</v>
      </c>
      <c r="E16" s="171" t="str">
        <f t="shared" si="4"/>
        <v>2</v>
      </c>
      <c r="F16" s="172">
        <v>90</v>
      </c>
      <c r="G16" s="171">
        <f t="shared" si="5"/>
        <v>2018</v>
      </c>
      <c r="H16" s="171">
        <f t="shared" si="6"/>
        <v>3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100908200</v>
      </c>
      <c r="B17" s="171" t="str">
        <f t="shared" si="1"/>
        <v>10</v>
      </c>
      <c r="C17" s="171" t="str">
        <f t="shared" si="2"/>
        <v>09</v>
      </c>
      <c r="D17" s="171" t="str">
        <f t="shared" si="3"/>
        <v>08</v>
      </c>
      <c r="E17" s="171" t="str">
        <f t="shared" si="4"/>
        <v>2</v>
      </c>
      <c r="F17" s="171">
        <v>99</v>
      </c>
      <c r="G17" s="171">
        <f t="shared" si="5"/>
        <v>2018</v>
      </c>
      <c r="H17" s="171">
        <f t="shared" si="6"/>
        <v>3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100908200</v>
      </c>
      <c r="B2" s="171" t="str">
        <f aca="true" t="shared" si="1" ref="B2:B17">+TEXT(WKOD,"00")</f>
        <v>10</v>
      </c>
      <c r="C2" s="171" t="str">
        <f aca="true" t="shared" si="2" ref="C2:C17">+TEXT(PK,"00")</f>
        <v>09</v>
      </c>
      <c r="D2" s="171" t="str">
        <f aca="true" t="shared" si="3" ref="D2:D17">+TEXT(GK,"00")</f>
        <v>08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2018</v>
      </c>
      <c r="H2" s="13">
        <f aca="true" t="shared" si="6" ref="H2:H17">+KWARTAL</f>
        <v>3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100908200</v>
      </c>
      <c r="B3" s="171" t="str">
        <f t="shared" si="1"/>
        <v>10</v>
      </c>
      <c r="C3" s="171" t="str">
        <f t="shared" si="2"/>
        <v>09</v>
      </c>
      <c r="D3" s="171" t="str">
        <f t="shared" si="3"/>
        <v>08</v>
      </c>
      <c r="E3" s="171" t="str">
        <f t="shared" si="4"/>
        <v>2</v>
      </c>
      <c r="F3" s="171">
        <v>20</v>
      </c>
      <c r="G3" s="13">
        <f t="shared" si="5"/>
        <v>2018</v>
      </c>
      <c r="H3" s="13">
        <f t="shared" si="6"/>
        <v>3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100908200</v>
      </c>
      <c r="B4" s="171" t="str">
        <f t="shared" si="1"/>
        <v>10</v>
      </c>
      <c r="C4" s="171" t="str">
        <f t="shared" si="2"/>
        <v>09</v>
      </c>
      <c r="D4" s="171" t="str">
        <f t="shared" si="3"/>
        <v>08</v>
      </c>
      <c r="E4" s="171" t="str">
        <f t="shared" si="4"/>
        <v>2</v>
      </c>
      <c r="F4" s="171">
        <v>31</v>
      </c>
      <c r="G4" s="13">
        <f t="shared" si="5"/>
        <v>2018</v>
      </c>
      <c r="H4" s="13">
        <f t="shared" si="6"/>
        <v>3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100908200</v>
      </c>
      <c r="B5" s="171" t="str">
        <f t="shared" si="1"/>
        <v>10</v>
      </c>
      <c r="C5" s="171" t="str">
        <f t="shared" si="2"/>
        <v>09</v>
      </c>
      <c r="D5" s="171" t="str">
        <f t="shared" si="3"/>
        <v>08</v>
      </c>
      <c r="E5" s="171" t="str">
        <f t="shared" si="4"/>
        <v>2</v>
      </c>
      <c r="F5" s="171">
        <v>41</v>
      </c>
      <c r="G5" s="13">
        <f t="shared" si="5"/>
        <v>2018</v>
      </c>
      <c r="H5" s="13">
        <f t="shared" si="6"/>
        <v>3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100908200</v>
      </c>
      <c r="B6" s="171" t="str">
        <f t="shared" si="1"/>
        <v>10</v>
      </c>
      <c r="C6" s="171" t="str">
        <f t="shared" si="2"/>
        <v>09</v>
      </c>
      <c r="D6" s="171" t="str">
        <f t="shared" si="3"/>
        <v>08</v>
      </c>
      <c r="E6" s="171" t="str">
        <f t="shared" si="4"/>
        <v>2</v>
      </c>
      <c r="F6" s="171">
        <v>42</v>
      </c>
      <c r="G6" s="13">
        <f t="shared" si="5"/>
        <v>2018</v>
      </c>
      <c r="H6" s="13">
        <f t="shared" si="6"/>
        <v>3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100908200</v>
      </c>
      <c r="B7" s="171" t="str">
        <f t="shared" si="1"/>
        <v>10</v>
      </c>
      <c r="C7" s="171" t="str">
        <f t="shared" si="2"/>
        <v>09</v>
      </c>
      <c r="D7" s="171" t="str">
        <f t="shared" si="3"/>
        <v>08</v>
      </c>
      <c r="E7" s="171" t="str">
        <f t="shared" si="4"/>
        <v>2</v>
      </c>
      <c r="F7" s="171">
        <v>50</v>
      </c>
      <c r="G7" s="13">
        <f t="shared" si="5"/>
        <v>2018</v>
      </c>
      <c r="H7" s="13">
        <f t="shared" si="6"/>
        <v>3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100908200</v>
      </c>
      <c r="B8" s="171" t="str">
        <f t="shared" si="1"/>
        <v>10</v>
      </c>
      <c r="C8" s="171" t="str">
        <f t="shared" si="2"/>
        <v>09</v>
      </c>
      <c r="D8" s="171" t="str">
        <f t="shared" si="3"/>
        <v>08</v>
      </c>
      <c r="E8" s="171" t="str">
        <f t="shared" si="4"/>
        <v>2</v>
      </c>
      <c r="F8" s="171">
        <v>61</v>
      </c>
      <c r="G8" s="13">
        <f t="shared" si="5"/>
        <v>2018</v>
      </c>
      <c r="H8" s="13">
        <f t="shared" si="6"/>
        <v>3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100908200</v>
      </c>
      <c r="B9" s="171" t="str">
        <f t="shared" si="1"/>
        <v>10</v>
      </c>
      <c r="C9" s="171" t="str">
        <f t="shared" si="2"/>
        <v>09</v>
      </c>
      <c r="D9" s="171" t="str">
        <f t="shared" si="3"/>
        <v>08</v>
      </c>
      <c r="E9" s="171" t="str">
        <f t="shared" si="4"/>
        <v>2</v>
      </c>
      <c r="F9" s="171">
        <v>62</v>
      </c>
      <c r="G9" s="13">
        <f t="shared" si="5"/>
        <v>2018</v>
      </c>
      <c r="H9" s="13">
        <f t="shared" si="6"/>
        <v>3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100908200</v>
      </c>
      <c r="B10" s="171" t="str">
        <f t="shared" si="1"/>
        <v>10</v>
      </c>
      <c r="C10" s="171" t="str">
        <f t="shared" si="2"/>
        <v>09</v>
      </c>
      <c r="D10" s="171" t="str">
        <f t="shared" si="3"/>
        <v>08</v>
      </c>
      <c r="E10" s="171" t="str">
        <f t="shared" si="4"/>
        <v>2</v>
      </c>
      <c r="F10" s="171">
        <v>63</v>
      </c>
      <c r="G10" s="13">
        <f t="shared" si="5"/>
        <v>2018</v>
      </c>
      <c r="H10" s="13">
        <f t="shared" si="6"/>
        <v>3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100908200</v>
      </c>
      <c r="B11" s="171" t="str">
        <f t="shared" si="1"/>
        <v>10</v>
      </c>
      <c r="C11" s="171" t="str">
        <f t="shared" si="2"/>
        <v>09</v>
      </c>
      <c r="D11" s="171" t="str">
        <f t="shared" si="3"/>
        <v>08</v>
      </c>
      <c r="E11" s="171" t="str">
        <f t="shared" si="4"/>
        <v>2</v>
      </c>
      <c r="F11" s="171">
        <v>71</v>
      </c>
      <c r="G11" s="13">
        <f t="shared" si="5"/>
        <v>2018</v>
      </c>
      <c r="H11" s="13">
        <f t="shared" si="6"/>
        <v>3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100908200</v>
      </c>
      <c r="B12" s="171" t="str">
        <f t="shared" si="1"/>
        <v>10</v>
      </c>
      <c r="C12" s="171" t="str">
        <f t="shared" si="2"/>
        <v>09</v>
      </c>
      <c r="D12" s="171" t="str">
        <f t="shared" si="3"/>
        <v>08</v>
      </c>
      <c r="E12" s="171" t="str">
        <f t="shared" si="4"/>
        <v>2</v>
      </c>
      <c r="F12" s="171">
        <v>72</v>
      </c>
      <c r="G12" s="13">
        <f t="shared" si="5"/>
        <v>2018</v>
      </c>
      <c r="H12" s="13">
        <f t="shared" si="6"/>
        <v>3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100908200</v>
      </c>
      <c r="B13" s="171" t="str">
        <f t="shared" si="1"/>
        <v>10</v>
      </c>
      <c r="C13" s="171" t="str">
        <f t="shared" si="2"/>
        <v>09</v>
      </c>
      <c r="D13" s="171" t="str">
        <f t="shared" si="3"/>
        <v>08</v>
      </c>
      <c r="E13" s="171" t="str">
        <f t="shared" si="4"/>
        <v>2</v>
      </c>
      <c r="F13" s="171">
        <v>73</v>
      </c>
      <c r="G13" s="13">
        <f t="shared" si="5"/>
        <v>2018</v>
      </c>
      <c r="H13" s="13">
        <f t="shared" si="6"/>
        <v>3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100908200</v>
      </c>
      <c r="B14" s="171" t="str">
        <f t="shared" si="1"/>
        <v>10</v>
      </c>
      <c r="C14" s="171" t="str">
        <f t="shared" si="2"/>
        <v>09</v>
      </c>
      <c r="D14" s="171" t="str">
        <f t="shared" si="3"/>
        <v>08</v>
      </c>
      <c r="E14" s="171" t="str">
        <f t="shared" si="4"/>
        <v>2</v>
      </c>
      <c r="F14" s="171">
        <v>81</v>
      </c>
      <c r="G14" s="13">
        <f t="shared" si="5"/>
        <v>2018</v>
      </c>
      <c r="H14" s="13">
        <f t="shared" si="6"/>
        <v>3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100908200</v>
      </c>
      <c r="B15" s="171" t="str">
        <f t="shared" si="1"/>
        <v>10</v>
      </c>
      <c r="C15" s="171" t="str">
        <f t="shared" si="2"/>
        <v>09</v>
      </c>
      <c r="D15" s="171" t="str">
        <f t="shared" si="3"/>
        <v>08</v>
      </c>
      <c r="E15" s="171" t="str">
        <f t="shared" si="4"/>
        <v>2</v>
      </c>
      <c r="F15" s="171">
        <v>82</v>
      </c>
      <c r="G15" s="13">
        <f t="shared" si="5"/>
        <v>2018</v>
      </c>
      <c r="H15" s="13">
        <f t="shared" si="6"/>
        <v>3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100908200</v>
      </c>
      <c r="B16" s="171" t="str">
        <f t="shared" si="1"/>
        <v>10</v>
      </c>
      <c r="C16" s="171" t="str">
        <f t="shared" si="2"/>
        <v>09</v>
      </c>
      <c r="D16" s="171" t="str">
        <f t="shared" si="3"/>
        <v>08</v>
      </c>
      <c r="E16" s="171" t="str">
        <f t="shared" si="4"/>
        <v>2</v>
      </c>
      <c r="F16" s="172">
        <v>90</v>
      </c>
      <c r="G16" s="13">
        <f t="shared" si="5"/>
        <v>2018</v>
      </c>
      <c r="H16" s="13">
        <f t="shared" si="6"/>
        <v>3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100908200</v>
      </c>
      <c r="B17" s="171" t="str">
        <f t="shared" si="1"/>
        <v>10</v>
      </c>
      <c r="C17" s="171" t="str">
        <f t="shared" si="2"/>
        <v>09</v>
      </c>
      <c r="D17" s="171" t="str">
        <f t="shared" si="3"/>
        <v>08</v>
      </c>
      <c r="E17" s="171" t="str">
        <f t="shared" si="4"/>
        <v>2</v>
      </c>
      <c r="F17" s="171">
        <v>99</v>
      </c>
      <c r="G17" s="13">
        <f t="shared" si="5"/>
        <v>2018</v>
      </c>
      <c r="H17" s="13">
        <f t="shared" si="6"/>
        <v>3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100908200</v>
      </c>
      <c r="B2" s="171" t="str">
        <f aca="true" t="shared" si="1" ref="B2:B17">+TEXT(WKOD,"00")</f>
        <v>10</v>
      </c>
      <c r="C2" s="171" t="str">
        <f aca="true" t="shared" si="2" ref="C2:C17">+TEXT(PK,"00")</f>
        <v>09</v>
      </c>
      <c r="D2" s="171" t="str">
        <f aca="true" t="shared" si="3" ref="D2:D17">+TEXT(GK,"00")</f>
        <v>08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2018</v>
      </c>
      <c r="H2" s="13">
        <f aca="true" t="shared" si="6" ref="H2:H17">+KWARTAL</f>
        <v>3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100908200</v>
      </c>
      <c r="B3" s="171" t="str">
        <f t="shared" si="1"/>
        <v>10</v>
      </c>
      <c r="C3" s="171" t="str">
        <f t="shared" si="2"/>
        <v>09</v>
      </c>
      <c r="D3" s="171" t="str">
        <f t="shared" si="3"/>
        <v>08</v>
      </c>
      <c r="E3" s="171" t="str">
        <f t="shared" si="4"/>
        <v>2</v>
      </c>
      <c r="F3" s="171">
        <v>20</v>
      </c>
      <c r="G3" s="13">
        <f t="shared" si="5"/>
        <v>2018</v>
      </c>
      <c r="H3" s="13">
        <f t="shared" si="6"/>
        <v>3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100908200</v>
      </c>
      <c r="B4" s="171" t="str">
        <f t="shared" si="1"/>
        <v>10</v>
      </c>
      <c r="C4" s="171" t="str">
        <f t="shared" si="2"/>
        <v>09</v>
      </c>
      <c r="D4" s="171" t="str">
        <f t="shared" si="3"/>
        <v>08</v>
      </c>
      <c r="E4" s="171" t="str">
        <f t="shared" si="4"/>
        <v>2</v>
      </c>
      <c r="F4" s="171">
        <v>31</v>
      </c>
      <c r="G4" s="13">
        <f t="shared" si="5"/>
        <v>2018</v>
      </c>
      <c r="H4" s="13">
        <f t="shared" si="6"/>
        <v>3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100908200</v>
      </c>
      <c r="B5" s="171" t="str">
        <f t="shared" si="1"/>
        <v>10</v>
      </c>
      <c r="C5" s="171" t="str">
        <f t="shared" si="2"/>
        <v>09</v>
      </c>
      <c r="D5" s="171" t="str">
        <f t="shared" si="3"/>
        <v>08</v>
      </c>
      <c r="E5" s="171" t="str">
        <f t="shared" si="4"/>
        <v>2</v>
      </c>
      <c r="F5" s="171">
        <v>41</v>
      </c>
      <c r="G5" s="13">
        <f t="shared" si="5"/>
        <v>2018</v>
      </c>
      <c r="H5" s="13">
        <f t="shared" si="6"/>
        <v>3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100908200</v>
      </c>
      <c r="B6" s="171" t="str">
        <f t="shared" si="1"/>
        <v>10</v>
      </c>
      <c r="C6" s="171" t="str">
        <f t="shared" si="2"/>
        <v>09</v>
      </c>
      <c r="D6" s="171" t="str">
        <f t="shared" si="3"/>
        <v>08</v>
      </c>
      <c r="E6" s="171" t="str">
        <f t="shared" si="4"/>
        <v>2</v>
      </c>
      <c r="F6" s="171">
        <v>42</v>
      </c>
      <c r="G6" s="13">
        <f t="shared" si="5"/>
        <v>2018</v>
      </c>
      <c r="H6" s="13">
        <f t="shared" si="6"/>
        <v>3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100908200</v>
      </c>
      <c r="B7" s="171" t="str">
        <f t="shared" si="1"/>
        <v>10</v>
      </c>
      <c r="C7" s="171" t="str">
        <f t="shared" si="2"/>
        <v>09</v>
      </c>
      <c r="D7" s="171" t="str">
        <f t="shared" si="3"/>
        <v>08</v>
      </c>
      <c r="E7" s="171" t="str">
        <f t="shared" si="4"/>
        <v>2</v>
      </c>
      <c r="F7" s="171">
        <v>50</v>
      </c>
      <c r="G7" s="13">
        <f t="shared" si="5"/>
        <v>2018</v>
      </c>
      <c r="H7" s="13">
        <f t="shared" si="6"/>
        <v>3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100908200</v>
      </c>
      <c r="B8" s="171" t="str">
        <f t="shared" si="1"/>
        <v>10</v>
      </c>
      <c r="C8" s="171" t="str">
        <f t="shared" si="2"/>
        <v>09</v>
      </c>
      <c r="D8" s="171" t="str">
        <f t="shared" si="3"/>
        <v>08</v>
      </c>
      <c r="E8" s="171" t="str">
        <f t="shared" si="4"/>
        <v>2</v>
      </c>
      <c r="F8" s="171">
        <v>61</v>
      </c>
      <c r="G8" s="13">
        <f t="shared" si="5"/>
        <v>2018</v>
      </c>
      <c r="H8" s="13">
        <f t="shared" si="6"/>
        <v>3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100908200</v>
      </c>
      <c r="B9" s="171" t="str">
        <f t="shared" si="1"/>
        <v>10</v>
      </c>
      <c r="C9" s="171" t="str">
        <f t="shared" si="2"/>
        <v>09</v>
      </c>
      <c r="D9" s="171" t="str">
        <f t="shared" si="3"/>
        <v>08</v>
      </c>
      <c r="E9" s="171" t="str">
        <f t="shared" si="4"/>
        <v>2</v>
      </c>
      <c r="F9" s="171">
        <v>62</v>
      </c>
      <c r="G9" s="13">
        <f t="shared" si="5"/>
        <v>2018</v>
      </c>
      <c r="H9" s="13">
        <f t="shared" si="6"/>
        <v>3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100908200</v>
      </c>
      <c r="B10" s="171" t="str">
        <f t="shared" si="1"/>
        <v>10</v>
      </c>
      <c r="C10" s="171" t="str">
        <f t="shared" si="2"/>
        <v>09</v>
      </c>
      <c r="D10" s="171" t="str">
        <f t="shared" si="3"/>
        <v>08</v>
      </c>
      <c r="E10" s="171" t="str">
        <f t="shared" si="4"/>
        <v>2</v>
      </c>
      <c r="F10" s="171">
        <v>63</v>
      </c>
      <c r="G10" s="13">
        <f t="shared" si="5"/>
        <v>2018</v>
      </c>
      <c r="H10" s="13">
        <f t="shared" si="6"/>
        <v>3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100908200</v>
      </c>
      <c r="B11" s="171" t="str">
        <f t="shared" si="1"/>
        <v>10</v>
      </c>
      <c r="C11" s="171" t="str">
        <f t="shared" si="2"/>
        <v>09</v>
      </c>
      <c r="D11" s="171" t="str">
        <f t="shared" si="3"/>
        <v>08</v>
      </c>
      <c r="E11" s="171" t="str">
        <f t="shared" si="4"/>
        <v>2</v>
      </c>
      <c r="F11" s="171">
        <v>71</v>
      </c>
      <c r="G11" s="13">
        <f t="shared" si="5"/>
        <v>2018</v>
      </c>
      <c r="H11" s="13">
        <f t="shared" si="6"/>
        <v>3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100908200</v>
      </c>
      <c r="B12" s="171" t="str">
        <f t="shared" si="1"/>
        <v>10</v>
      </c>
      <c r="C12" s="171" t="str">
        <f t="shared" si="2"/>
        <v>09</v>
      </c>
      <c r="D12" s="171" t="str">
        <f t="shared" si="3"/>
        <v>08</v>
      </c>
      <c r="E12" s="171" t="str">
        <f t="shared" si="4"/>
        <v>2</v>
      </c>
      <c r="F12" s="171">
        <v>72</v>
      </c>
      <c r="G12" s="13">
        <f t="shared" si="5"/>
        <v>2018</v>
      </c>
      <c r="H12" s="13">
        <f t="shared" si="6"/>
        <v>3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100908200</v>
      </c>
      <c r="B13" s="171" t="str">
        <f t="shared" si="1"/>
        <v>10</v>
      </c>
      <c r="C13" s="171" t="str">
        <f t="shared" si="2"/>
        <v>09</v>
      </c>
      <c r="D13" s="171" t="str">
        <f t="shared" si="3"/>
        <v>08</v>
      </c>
      <c r="E13" s="171" t="str">
        <f t="shared" si="4"/>
        <v>2</v>
      </c>
      <c r="F13" s="171">
        <v>73</v>
      </c>
      <c r="G13" s="13">
        <f t="shared" si="5"/>
        <v>2018</v>
      </c>
      <c r="H13" s="13">
        <f t="shared" si="6"/>
        <v>3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100908200</v>
      </c>
      <c r="B14" s="171" t="str">
        <f t="shared" si="1"/>
        <v>10</v>
      </c>
      <c r="C14" s="171" t="str">
        <f t="shared" si="2"/>
        <v>09</v>
      </c>
      <c r="D14" s="171" t="str">
        <f t="shared" si="3"/>
        <v>08</v>
      </c>
      <c r="E14" s="171" t="str">
        <f t="shared" si="4"/>
        <v>2</v>
      </c>
      <c r="F14" s="171">
        <v>81</v>
      </c>
      <c r="G14" s="13">
        <f t="shared" si="5"/>
        <v>2018</v>
      </c>
      <c r="H14" s="13">
        <f t="shared" si="6"/>
        <v>3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100908200</v>
      </c>
      <c r="B15" s="171" t="str">
        <f t="shared" si="1"/>
        <v>10</v>
      </c>
      <c r="C15" s="171" t="str">
        <f t="shared" si="2"/>
        <v>09</v>
      </c>
      <c r="D15" s="171" t="str">
        <f t="shared" si="3"/>
        <v>08</v>
      </c>
      <c r="E15" s="171" t="str">
        <f t="shared" si="4"/>
        <v>2</v>
      </c>
      <c r="F15" s="171">
        <v>82</v>
      </c>
      <c r="G15" s="13">
        <f t="shared" si="5"/>
        <v>2018</v>
      </c>
      <c r="H15" s="13">
        <f t="shared" si="6"/>
        <v>3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100908200</v>
      </c>
      <c r="B16" s="171" t="str">
        <f t="shared" si="1"/>
        <v>10</v>
      </c>
      <c r="C16" s="171" t="str">
        <f t="shared" si="2"/>
        <v>09</v>
      </c>
      <c r="D16" s="171" t="str">
        <f t="shared" si="3"/>
        <v>08</v>
      </c>
      <c r="E16" s="171" t="str">
        <f t="shared" si="4"/>
        <v>2</v>
      </c>
      <c r="F16" s="172">
        <v>90</v>
      </c>
      <c r="G16" s="13">
        <f t="shared" si="5"/>
        <v>2018</v>
      </c>
      <c r="H16" s="13">
        <f t="shared" si="6"/>
        <v>3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100908200</v>
      </c>
      <c r="B17" s="171" t="str">
        <f t="shared" si="1"/>
        <v>10</v>
      </c>
      <c r="C17" s="171" t="str">
        <f t="shared" si="2"/>
        <v>09</v>
      </c>
      <c r="D17" s="171" t="str">
        <f t="shared" si="3"/>
        <v>08</v>
      </c>
      <c r="E17" s="171" t="str">
        <f t="shared" si="4"/>
        <v>2</v>
      </c>
      <c r="F17" s="171">
        <v>99</v>
      </c>
      <c r="G17" s="13">
        <f t="shared" si="5"/>
        <v>2018</v>
      </c>
      <c r="H17" s="13">
        <f t="shared" si="6"/>
        <v>3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100908200</v>
      </c>
      <c r="B2" s="171" t="str">
        <f aca="true" t="shared" si="1" ref="B2:B17">+TEXT(WKOD,"00")</f>
        <v>10</v>
      </c>
      <c r="C2" s="171" t="str">
        <f aca="true" t="shared" si="2" ref="C2:C17">+TEXT(PK,"00")</f>
        <v>09</v>
      </c>
      <c r="D2" s="171" t="str">
        <f aca="true" t="shared" si="3" ref="D2:D17">+TEXT(GK,"00")</f>
        <v>08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2018</v>
      </c>
      <c r="H2">
        <f aca="true" t="shared" si="6" ref="H2:H17">+KWARTAL</f>
        <v>3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100908200</v>
      </c>
      <c r="B3" s="171" t="str">
        <f t="shared" si="1"/>
        <v>10</v>
      </c>
      <c r="C3" s="171" t="str">
        <f t="shared" si="2"/>
        <v>09</v>
      </c>
      <c r="D3" s="171" t="str">
        <f t="shared" si="3"/>
        <v>08</v>
      </c>
      <c r="E3" s="171" t="str">
        <f t="shared" si="4"/>
        <v>2</v>
      </c>
      <c r="F3" s="171">
        <v>20</v>
      </c>
      <c r="G3">
        <f t="shared" si="5"/>
        <v>2018</v>
      </c>
      <c r="H3">
        <f t="shared" si="6"/>
        <v>3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100908200</v>
      </c>
      <c r="B4" s="171" t="str">
        <f t="shared" si="1"/>
        <v>10</v>
      </c>
      <c r="C4" s="171" t="str">
        <f t="shared" si="2"/>
        <v>09</v>
      </c>
      <c r="D4" s="171" t="str">
        <f t="shared" si="3"/>
        <v>08</v>
      </c>
      <c r="E4" s="171" t="str">
        <f t="shared" si="4"/>
        <v>2</v>
      </c>
      <c r="F4" s="171">
        <v>31</v>
      </c>
      <c r="G4">
        <f t="shared" si="5"/>
        <v>2018</v>
      </c>
      <c r="H4">
        <f t="shared" si="6"/>
        <v>3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100908200</v>
      </c>
      <c r="B5" s="171" t="str">
        <f t="shared" si="1"/>
        <v>10</v>
      </c>
      <c r="C5" s="171" t="str">
        <f t="shared" si="2"/>
        <v>09</v>
      </c>
      <c r="D5" s="171" t="str">
        <f t="shared" si="3"/>
        <v>08</v>
      </c>
      <c r="E5" s="171" t="str">
        <f t="shared" si="4"/>
        <v>2</v>
      </c>
      <c r="F5" s="171">
        <v>41</v>
      </c>
      <c r="G5">
        <f t="shared" si="5"/>
        <v>2018</v>
      </c>
      <c r="H5">
        <f t="shared" si="6"/>
        <v>3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100908200</v>
      </c>
      <c r="B6" s="171" t="str">
        <f t="shared" si="1"/>
        <v>10</v>
      </c>
      <c r="C6" s="171" t="str">
        <f t="shared" si="2"/>
        <v>09</v>
      </c>
      <c r="D6" s="171" t="str">
        <f t="shared" si="3"/>
        <v>08</v>
      </c>
      <c r="E6" s="171" t="str">
        <f t="shared" si="4"/>
        <v>2</v>
      </c>
      <c r="F6" s="171">
        <v>42</v>
      </c>
      <c r="G6">
        <f t="shared" si="5"/>
        <v>2018</v>
      </c>
      <c r="H6">
        <f t="shared" si="6"/>
        <v>3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100908200</v>
      </c>
      <c r="B7" s="171" t="str">
        <f t="shared" si="1"/>
        <v>10</v>
      </c>
      <c r="C7" s="171" t="str">
        <f t="shared" si="2"/>
        <v>09</v>
      </c>
      <c r="D7" s="171" t="str">
        <f t="shared" si="3"/>
        <v>08</v>
      </c>
      <c r="E7" s="171" t="str">
        <f t="shared" si="4"/>
        <v>2</v>
      </c>
      <c r="F7" s="171">
        <v>50</v>
      </c>
      <c r="G7">
        <f t="shared" si="5"/>
        <v>2018</v>
      </c>
      <c r="H7">
        <f t="shared" si="6"/>
        <v>3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100908200</v>
      </c>
      <c r="B8" s="171" t="str">
        <f t="shared" si="1"/>
        <v>10</v>
      </c>
      <c r="C8" s="171" t="str">
        <f t="shared" si="2"/>
        <v>09</v>
      </c>
      <c r="D8" s="171" t="str">
        <f t="shared" si="3"/>
        <v>08</v>
      </c>
      <c r="E8" s="171" t="str">
        <f t="shared" si="4"/>
        <v>2</v>
      </c>
      <c r="F8" s="171">
        <v>61</v>
      </c>
      <c r="G8">
        <f t="shared" si="5"/>
        <v>2018</v>
      </c>
      <c r="H8">
        <f t="shared" si="6"/>
        <v>3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100908200</v>
      </c>
      <c r="B9" s="171" t="str">
        <f t="shared" si="1"/>
        <v>10</v>
      </c>
      <c r="C9" s="171" t="str">
        <f t="shared" si="2"/>
        <v>09</v>
      </c>
      <c r="D9" s="171" t="str">
        <f t="shared" si="3"/>
        <v>08</v>
      </c>
      <c r="E9" s="171" t="str">
        <f t="shared" si="4"/>
        <v>2</v>
      </c>
      <c r="F9" s="171">
        <v>62</v>
      </c>
      <c r="G9">
        <f t="shared" si="5"/>
        <v>2018</v>
      </c>
      <c r="H9">
        <f t="shared" si="6"/>
        <v>3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100908200</v>
      </c>
      <c r="B10" s="171" t="str">
        <f t="shared" si="1"/>
        <v>10</v>
      </c>
      <c r="C10" s="171" t="str">
        <f t="shared" si="2"/>
        <v>09</v>
      </c>
      <c r="D10" s="171" t="str">
        <f t="shared" si="3"/>
        <v>08</v>
      </c>
      <c r="E10" s="171" t="str">
        <f t="shared" si="4"/>
        <v>2</v>
      </c>
      <c r="F10" s="171">
        <v>63</v>
      </c>
      <c r="G10">
        <f t="shared" si="5"/>
        <v>2018</v>
      </c>
      <c r="H10">
        <f t="shared" si="6"/>
        <v>3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100908200</v>
      </c>
      <c r="B11" s="171" t="str">
        <f t="shared" si="1"/>
        <v>10</v>
      </c>
      <c r="C11" s="171" t="str">
        <f t="shared" si="2"/>
        <v>09</v>
      </c>
      <c r="D11" s="171" t="str">
        <f t="shared" si="3"/>
        <v>08</v>
      </c>
      <c r="E11" s="171" t="str">
        <f t="shared" si="4"/>
        <v>2</v>
      </c>
      <c r="F11" s="171">
        <v>71</v>
      </c>
      <c r="G11">
        <f t="shared" si="5"/>
        <v>2018</v>
      </c>
      <c r="H11">
        <f t="shared" si="6"/>
        <v>3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100908200</v>
      </c>
      <c r="B12" s="171" t="str">
        <f t="shared" si="1"/>
        <v>10</v>
      </c>
      <c r="C12" s="171" t="str">
        <f t="shared" si="2"/>
        <v>09</v>
      </c>
      <c r="D12" s="171" t="str">
        <f t="shared" si="3"/>
        <v>08</v>
      </c>
      <c r="E12" s="171" t="str">
        <f t="shared" si="4"/>
        <v>2</v>
      </c>
      <c r="F12" s="171">
        <v>72</v>
      </c>
      <c r="G12">
        <f t="shared" si="5"/>
        <v>2018</v>
      </c>
      <c r="H12">
        <f t="shared" si="6"/>
        <v>3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100908200</v>
      </c>
      <c r="B13" s="171" t="str">
        <f t="shared" si="1"/>
        <v>10</v>
      </c>
      <c r="C13" s="171" t="str">
        <f t="shared" si="2"/>
        <v>09</v>
      </c>
      <c r="D13" s="171" t="str">
        <f t="shared" si="3"/>
        <v>08</v>
      </c>
      <c r="E13" s="171" t="str">
        <f t="shared" si="4"/>
        <v>2</v>
      </c>
      <c r="F13" s="171">
        <v>73</v>
      </c>
      <c r="G13">
        <f t="shared" si="5"/>
        <v>2018</v>
      </c>
      <c r="H13">
        <f t="shared" si="6"/>
        <v>3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100908200</v>
      </c>
      <c r="B14" s="171" t="str">
        <f t="shared" si="1"/>
        <v>10</v>
      </c>
      <c r="C14" s="171" t="str">
        <f t="shared" si="2"/>
        <v>09</v>
      </c>
      <c r="D14" s="171" t="str">
        <f t="shared" si="3"/>
        <v>08</v>
      </c>
      <c r="E14" s="171" t="str">
        <f t="shared" si="4"/>
        <v>2</v>
      </c>
      <c r="F14" s="171">
        <v>81</v>
      </c>
      <c r="G14">
        <f t="shared" si="5"/>
        <v>2018</v>
      </c>
      <c r="H14">
        <f t="shared" si="6"/>
        <v>3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100908200</v>
      </c>
      <c r="B15" s="171" t="str">
        <f t="shared" si="1"/>
        <v>10</v>
      </c>
      <c r="C15" s="171" t="str">
        <f t="shared" si="2"/>
        <v>09</v>
      </c>
      <c r="D15" s="171" t="str">
        <f t="shared" si="3"/>
        <v>08</v>
      </c>
      <c r="E15" s="171" t="str">
        <f t="shared" si="4"/>
        <v>2</v>
      </c>
      <c r="F15" s="171">
        <v>82</v>
      </c>
      <c r="G15">
        <f t="shared" si="5"/>
        <v>2018</v>
      </c>
      <c r="H15">
        <f t="shared" si="6"/>
        <v>3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100908200</v>
      </c>
      <c r="B16" s="171" t="str">
        <f t="shared" si="1"/>
        <v>10</v>
      </c>
      <c r="C16" s="171" t="str">
        <f t="shared" si="2"/>
        <v>09</v>
      </c>
      <c r="D16" s="171" t="str">
        <f t="shared" si="3"/>
        <v>08</v>
      </c>
      <c r="E16" s="171" t="str">
        <f t="shared" si="4"/>
        <v>2</v>
      </c>
      <c r="F16" s="172">
        <v>90</v>
      </c>
      <c r="G16">
        <f t="shared" si="5"/>
        <v>2018</v>
      </c>
      <c r="H16">
        <f t="shared" si="6"/>
        <v>3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100908200</v>
      </c>
      <c r="B17" s="171" t="str">
        <f t="shared" si="1"/>
        <v>10</v>
      </c>
      <c r="C17" s="171" t="str">
        <f t="shared" si="2"/>
        <v>09</v>
      </c>
      <c r="D17" s="171" t="str">
        <f t="shared" si="3"/>
        <v>08</v>
      </c>
      <c r="E17" s="171" t="str">
        <f t="shared" si="4"/>
        <v>2</v>
      </c>
      <c r="F17" s="171">
        <v>99</v>
      </c>
      <c r="G17">
        <f t="shared" si="5"/>
        <v>2018</v>
      </c>
      <c r="H17">
        <f t="shared" si="6"/>
        <v>3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BECZKOWSKA.E</cp:lastModifiedBy>
  <cp:lastPrinted>2014-04-01T12:00:56Z</cp:lastPrinted>
  <dcterms:created xsi:type="dcterms:W3CDTF">2001-05-30T13:41:53Z</dcterms:created>
  <dcterms:modified xsi:type="dcterms:W3CDTF">2018-10-26T09:25:15Z</dcterms:modified>
  <cp:category/>
  <cp:version/>
  <cp:contentType/>
  <cp:contentStatus/>
</cp:coreProperties>
</file>